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2240" windowHeight="7455" tabRatio="599" activeTab="1"/>
  </bookViews>
  <sheets>
    <sheet name="สรุป พยาบาล" sheetId="1" r:id="rId1"/>
    <sheet name="รวมรายชื่อ" sheetId="2" r:id="rId2"/>
  </sheets>
  <definedNames>
    <definedName name="_xlnm.Print_Titles" localSheetId="1">'รวมรายชื่อ'!$1:$4</definedName>
  </definedNames>
  <calcPr fullCalcOnLoad="1"/>
</workbook>
</file>

<file path=xl/sharedStrings.xml><?xml version="1.0" encoding="utf-8"?>
<sst xmlns="http://schemas.openxmlformats.org/spreadsheetml/2006/main" count="889" uniqueCount="257">
  <si>
    <t>รวม</t>
  </si>
  <si>
    <t>วิเชียรบุรี</t>
  </si>
  <si>
    <t>หล่มสัก</t>
  </si>
  <si>
    <t>หนองไผ่</t>
  </si>
  <si>
    <t>หล่มเก่า</t>
  </si>
  <si>
    <t>ชนแดน</t>
  </si>
  <si>
    <t>ศรีเทพ</t>
  </si>
  <si>
    <t>เขาค้อ</t>
  </si>
  <si>
    <t>วังโป่ง</t>
  </si>
  <si>
    <t>บึงสามพัน</t>
  </si>
  <si>
    <t>น้ำหนาว</t>
  </si>
  <si>
    <t>รพ.</t>
  </si>
  <si>
    <t>รพ.สต.</t>
  </si>
  <si>
    <t>M2</t>
  </si>
  <si>
    <t>F1</t>
  </si>
  <si>
    <t>F2</t>
  </si>
  <si>
    <t>F3</t>
  </si>
  <si>
    <t>ระดับ รพ.</t>
  </si>
  <si>
    <t>Active BED</t>
  </si>
  <si>
    <t xml:space="preserve">S </t>
  </si>
  <si>
    <t>เครือข่าย</t>
  </si>
  <si>
    <t>เมืองเพชรบูรณ์</t>
  </si>
  <si>
    <t>หมายเหตุ</t>
  </si>
  <si>
    <t>จำนวนเตียงตามกรอบ 5๗</t>
  </si>
  <si>
    <t xml:space="preserve">ข้อมูลจากหน่วยบริการ  สังกัดสำนักงานสาธารณสุขจังหวัดเพชรบูรณ์   </t>
  </si>
  <si>
    <t>ความต้องการ (คน)</t>
  </si>
  <si>
    <t>ขาด/เกิน (คน)</t>
  </si>
  <si>
    <t>หน้า  ๒</t>
  </si>
  <si>
    <t>ประชากรรพ.สต.</t>
  </si>
  <si>
    <t>ร้อยละความขาด (+ขาด , -เกิน)</t>
  </si>
  <si>
    <t>สูญเสีย</t>
  </si>
  <si>
    <t>ย้าย/โอน</t>
  </si>
  <si>
    <t>ลา ออก</t>
  </si>
  <si>
    <t>ย้ายเข้า</t>
  </si>
  <si>
    <t>ร้อยละความขาด รพ. + รพ.สต</t>
  </si>
  <si>
    <t>ปฏิบัติ งานจริง (คน)</t>
  </si>
  <si>
    <t>ร่างจัดสรรตามความขาด</t>
  </si>
  <si>
    <t>รพ.สต.  คิดสัดส่วนพยาบาลวิชาชีพต่อขนาดของ รพ.สต.</t>
  </si>
  <si>
    <t>จำนวนปฏิบัติงานจริง  ณ  เดือนเมษายน  2562</t>
  </si>
  <si>
    <t>ขาด</t>
  </si>
  <si>
    <t>รวมขาด</t>
  </si>
  <si>
    <t>เติม ปี 62</t>
  </si>
  <si>
    <t>ปี 63</t>
  </si>
  <si>
    <t>FTE 2.75 80 %</t>
  </si>
  <si>
    <t>FTE 2.75 100 %</t>
  </si>
  <si>
    <t xml:space="preserve">รพ.สต </t>
  </si>
  <si>
    <t>ขนาดใหญ่</t>
  </si>
  <si>
    <t xml:space="preserve">L </t>
  </si>
  <si>
    <t xml:space="preserve"> 3 - 4 </t>
  </si>
  <si>
    <t xml:space="preserve">M </t>
  </si>
  <si>
    <t xml:space="preserve"> 2 - 3</t>
  </si>
  <si>
    <t>ขนาดกลาง</t>
  </si>
  <si>
    <t>ขนาดเล็ก</t>
  </si>
  <si>
    <t>S</t>
  </si>
  <si>
    <t xml:space="preserve"> 2 - 2 </t>
  </si>
  <si>
    <t>เขตสุขภาพที่ 2   จังหวัดเพชรบูรณ์</t>
  </si>
  <si>
    <t>ลำดับที่</t>
  </si>
  <si>
    <t>ชื่อ - สกุล 
(นักเรียนทุน)</t>
  </si>
  <si>
    <t>ตำแหน่งที่จะจ้าง</t>
  </si>
  <si>
    <t>หน่วยงานที่ชดใช้ทุน</t>
  </si>
  <si>
    <t>แหล่งทุน</t>
  </si>
  <si>
    <t>วัน/เดือน/ปี
ที่สำเร็จการศึกษา</t>
  </si>
  <si>
    <t>สถาบันที่จบการศึกษา</t>
  </si>
  <si>
    <t>สสจ.เพชรบูรณ์</t>
  </si>
  <si>
    <t>พยาบาลวิชาชีพ</t>
  </si>
  <si>
    <t>รพ.เพชรบูรณ์</t>
  </si>
  <si>
    <t>นักวิชาการสาธารณสุข (ทันตสาธารณสุข)</t>
  </si>
  <si>
    <t>วสส.พิษณุโลก พิษณุโลก</t>
  </si>
  <si>
    <t>นักวิชาการสาธารณสุข</t>
  </si>
  <si>
    <t>ประกาศนียบัตรวิชาชีพชั้นสูง สาขาวิชาเทคนิคเภสัชกรรม</t>
  </si>
  <si>
    <t xml:space="preserve">*หมายเหตุ     </t>
  </si>
  <si>
    <t xml:space="preserve">      ให้เขตสุขภาพทุกเขตตรวจสอบข้อมูลนักเรียนทุนที่หน่วยงานในสังกัดสนับสนุนให้ไปศึกษา และรวบรวมส่งภายในวันที่ 30 พฤศจิกายน 2561 
      (หากดำเนินการเรียบร้อยแล้วให้รีบส่งโดยเร็วทั้งหนังสือและทาง e-mail : psk.moph@gmail.com) </t>
  </si>
  <si>
    <t>เอกสารแนบ 2</t>
  </si>
  <si>
    <t>บัญชีรายละเอียดนักเรียนทุนที่หน่วยงานได้รับจัดสรรจากสถาบันพระบรมราชชนก ปี 2562-2564 จำนวน 255 ราย  (ยังไม่รวมปี 2565)</t>
  </si>
  <si>
    <t>ประเภทการจ้าง</t>
  </si>
  <si>
    <t>ปีที่สำเร็จการศึกษากลับมาชดใช้ทุน 
จำนวน (ราย)</t>
  </si>
  <si>
    <t>พกส.</t>
  </si>
  <si>
    <t>ลจช.</t>
  </si>
  <si>
    <t>/</t>
  </si>
  <si>
    <t>วสส.อุบลราชธานี อุบลราชธานี</t>
  </si>
  <si>
    <t>แพทย์แผนไทย</t>
  </si>
  <si>
    <t>วทก.  นนทบุรี</t>
  </si>
  <si>
    <t>นางสาวเจษฎา  จงกล</t>
  </si>
  <si>
    <t>พยาบาลวิชาชีพ   ตามรอยสมเด็จย่า</t>
  </si>
  <si>
    <t>วพบ.แพร่</t>
  </si>
  <si>
    <t>นางสาวปิยะพร  แพรสีทอง</t>
  </si>
  <si>
    <t>พยาบาลวิชาชีพ  กท สธ</t>
  </si>
  <si>
    <t>นางสาวบุษกร วงษ์สร้อยสน</t>
  </si>
  <si>
    <t>วพบ.ชัยนาท</t>
  </si>
  <si>
    <t>นางสาวมยุรี  จำรัสตระกูลศิลป</t>
  </si>
  <si>
    <t>นางสาวรัตนา  นวลตุ้ม</t>
  </si>
  <si>
    <t>นางสาวสกาวรัตน์ บุตรจินดา</t>
  </si>
  <si>
    <t>นางสาวสุทาทิพย์ เอื้อกุศลสมบูรณ์</t>
  </si>
  <si>
    <t>นางสาวสุวรรณี คบขุนทด</t>
  </si>
  <si>
    <t>นางสาวกนกพร  ภิญโยศรี</t>
  </si>
  <si>
    <t>วพบ.พุทธชินราช</t>
  </si>
  <si>
    <t>นางสาวกนกอร  พักตรใส</t>
  </si>
  <si>
    <t>นางสาวกมลพรรณ  เรืองศรี</t>
  </si>
  <si>
    <t>นางสาวกมลรัตน์  โพธิ์เลี้ยง</t>
  </si>
  <si>
    <t>นางสาวกรรณิกา  วรอินทร์</t>
  </si>
  <si>
    <t>นางสาวกฤติยา  แก่นจุ้ย</t>
  </si>
  <si>
    <t>นางสาวกาญจนา  จันเมือง</t>
  </si>
  <si>
    <t xml:space="preserve">นายกิตติวิชญ์  ทองแถว </t>
  </si>
  <si>
    <t>นางสาวกิตยาภรณ์  บูรณะ</t>
  </si>
  <si>
    <t xml:space="preserve">นางสาวแก้วมณี  ยอยบุบผา </t>
  </si>
  <si>
    <t>นางสาวจิรประภา  ทองปิก</t>
  </si>
  <si>
    <t>นางสาวจิรวรรณ  คนธาร์</t>
  </si>
  <si>
    <t>นางสาวจุฑามาศ  คณะโคตร</t>
  </si>
  <si>
    <t>นางสาวจุฑามาศ  ราชธานี</t>
  </si>
  <si>
    <t>นางสาวชฎาพร  วิลัยศิล</t>
  </si>
  <si>
    <t>นางสาวชนัญชิดา  ศรีเพชร</t>
  </si>
  <si>
    <t>นางสาวชุติมา  วัดบุญเลี้ยง</t>
  </si>
  <si>
    <t>นางสาวญาณิศา  ประเสริฐ</t>
  </si>
  <si>
    <t>นางสาวฐานิตา  เบ้าสกุล</t>
  </si>
  <si>
    <t>นางสาวฐิติรัตน์  โสมาสี</t>
  </si>
  <si>
    <t>นางสาวณัชชา  มาจันตะ</t>
  </si>
  <si>
    <t>นางสาวณัฏฐณิชา  จันทร์จวง</t>
  </si>
  <si>
    <t>นางสาวณัฐนรี  อยู่มีคง</t>
  </si>
  <si>
    <t>นางสาวณัฐนิชา  กลิ่นคำตุ้ย</t>
  </si>
  <si>
    <t>นางสาวณัฐพร  วัฒนา</t>
  </si>
  <si>
    <t>นางสาวณัฐวรรณ  มะลิดล</t>
  </si>
  <si>
    <t>นางสาวธิดา   โตประวัติ</t>
  </si>
  <si>
    <t>นางสาวนัฐชา  ตรีจักร</t>
  </si>
  <si>
    <t>นางสาวนันธิดา  หางาม</t>
  </si>
  <si>
    <t>นางสาวนายิกา  วันพุธ</t>
  </si>
  <si>
    <t>นางสาวบุญยาพร  จันเกิน</t>
  </si>
  <si>
    <t>นางสาวปดิวรัดา  รุ่งยิ้ม</t>
  </si>
  <si>
    <t>นางสาวปนัดดา  ทศพิมพ์</t>
  </si>
  <si>
    <t>นางสาวประภัสสร  แก้วเขียว</t>
  </si>
  <si>
    <t>นางสาวปัทมา  กันเกตุ</t>
  </si>
  <si>
    <t>นางสาวปัทมา  พงศ์ไพบูลย์</t>
  </si>
  <si>
    <t>นางสาวไพลิน  มีตาบุญ</t>
  </si>
  <si>
    <t>นางสาวปารีรัฐ  เทพทอง</t>
  </si>
  <si>
    <t>นางสาวปิยพร  เมืองใจมา</t>
  </si>
  <si>
    <t>นางสาวเปรมกมล  เมืองผุย</t>
  </si>
  <si>
    <t>นางสาวผกาวินี  เดชบำรุง</t>
  </si>
  <si>
    <t>นายพงศกร  คุ้มห้างสูง</t>
  </si>
  <si>
    <t>นางสาวพรนภา  มิ่งคำเลิศ</t>
  </si>
  <si>
    <t>นางสาวพรประวีย์ อินทร์บัวทอง</t>
  </si>
  <si>
    <t>นางสาวพัชราภา  แพงทอง</t>
  </si>
  <si>
    <t>นางสาวพิชญา  พุทธา</t>
  </si>
  <si>
    <t>นางสาวเฟื่องฟ้า  ญาติพิพัฒน์</t>
  </si>
  <si>
    <t>นางสาวมนัสนันท์  อำคาหล้า</t>
  </si>
  <si>
    <t>นางสาวมัชฌิมา  มิยา</t>
  </si>
  <si>
    <t>นางสาวเยาวลักษณ์  คุ้มดี</t>
  </si>
  <si>
    <t>นางสาวรติพร  โรจน์เจริญ</t>
  </si>
  <si>
    <t>นางสาวรพีพรรณ แปรสนม</t>
  </si>
  <si>
    <t>นางสาวรสริน  แก้วเถาว์</t>
  </si>
  <si>
    <t>นางสาวรุจีรัตน์  เวชประสิทธิ์</t>
  </si>
  <si>
    <t>นางสาววรนัน  โป้ทอง</t>
  </si>
  <si>
    <t>นางสาววรฤทัย  วะวิชัย</t>
  </si>
  <si>
    <t>นางสาววรันธร  เนียมมุสิก</t>
  </si>
  <si>
    <t>นางสาววิกันดา  ลาดถา</t>
  </si>
  <si>
    <t>นางสาววิจิตรา  ธรรมพิทักษ์</t>
  </si>
  <si>
    <t>นางสาววิชชุดา  จันทิมา</t>
  </si>
  <si>
    <t>นางสาววิชชุดา สายทองมาตย์</t>
  </si>
  <si>
    <t>นางสาววิภาพร  มาทา</t>
  </si>
  <si>
    <t>นางสาววิราวรรณ  พิมพ์คง</t>
  </si>
  <si>
    <t>นางสาววิลัยวัลย์  บุญอุบล</t>
  </si>
  <si>
    <t>นางสาววิลาวัณย์  มาระวัง</t>
  </si>
  <si>
    <t>นางสาววิศณี  อบพล</t>
  </si>
  <si>
    <t>นางสาวศรีไพร  คำสิงห์</t>
  </si>
  <si>
    <t>นางสาวศรุดา  จีกระโทก</t>
  </si>
  <si>
    <t>นายศุภณัฐ  ศุภสาร</t>
  </si>
  <si>
    <t>นายสาธิต  สังกรณี</t>
  </si>
  <si>
    <t>นางสาวสิริกัญญา  แก้วแพง</t>
  </si>
  <si>
    <t>นางสาวสุชาดา  ทิวพงษ์งาม</t>
  </si>
  <si>
    <t>นางสาวสุนิสา  กองแย้ม</t>
  </si>
  <si>
    <t>นางสาวสุพัตรา  นาใจคง</t>
  </si>
  <si>
    <t>นางสาวสุภาวดี  คำโสภา</t>
  </si>
  <si>
    <t>นางสาวเสาวลักษณ์  คล้ายใจตรง</t>
  </si>
  <si>
    <t>นางสาวหนึ่งฤทัย  สันโดษ</t>
  </si>
  <si>
    <t>นางสาวอรวรรณ  ทองเถื่อน</t>
  </si>
  <si>
    <t>นางสาวอรวรรณ  ทันช่อ</t>
  </si>
  <si>
    <t>นางสาวอัญฑิรา  กองทอง</t>
  </si>
  <si>
    <t>นางสาวอารียา  มาแก้ว</t>
  </si>
  <si>
    <t>นางสาวปุณฑริกา  สิทธิ</t>
  </si>
  <si>
    <t>นางสาวสุดารัตน์  ปิ่นปั่น</t>
  </si>
  <si>
    <t>นางสาวกนกภัทร  นิ่มสวัสดิ์</t>
  </si>
  <si>
    <t>นางสาวเจนจิรา  กาญจนถิ่น</t>
  </si>
  <si>
    <t>นางสาวชยาภรณ์  อินอิว</t>
  </si>
  <si>
    <t>นางสาวอารีวรรณ  ปันนา</t>
  </si>
  <si>
    <t>นายพรภพ  จันลาสี</t>
  </si>
  <si>
    <t>พยาบาลวิชาชีพ  จบ เวชฉุกเฉิน</t>
  </si>
  <si>
    <t>ลาศึกษาต่อแล้ว</t>
  </si>
  <si>
    <t>นางสาวสุภาพร  จันทขันธ์</t>
  </si>
  <si>
    <t>พยาบาลวิชาชีพ จบ สสช.</t>
  </si>
  <si>
    <t>นายจักรเพชร หลี่</t>
  </si>
  <si>
    <t>นักวิชาการสาธารณสุข (เวชระเบียน)</t>
  </si>
  <si>
    <t>วทก. นนทบุรี</t>
  </si>
  <si>
    <t>นางสาวชนาภา จำปานิล</t>
  </si>
  <si>
    <t xml:space="preserve">นางสาวขนิษฐา วีระพันธ์ </t>
  </si>
  <si>
    <t>นางสาวชลิตา ไชยสมบูรณ์</t>
  </si>
  <si>
    <t>นางสาวเพชรรัตน์ ผากุล</t>
  </si>
  <si>
    <t>นางสาวรวิศรา เกตุหิรัญ</t>
  </si>
  <si>
    <t>นางสาวสลักฤทัย กสิการ</t>
  </si>
  <si>
    <t>นางคณาธิป วงค์โสมะ</t>
  </si>
  <si>
    <t>นางสาวเปมิกา ฉิมคง</t>
  </si>
  <si>
    <t>นางสาวสภาพร ทองซ้อน</t>
  </si>
  <si>
    <t>นางสาวอนุศร โป๊ะโดย</t>
  </si>
  <si>
    <t>นางสาวสุนิศา แม่นดาว</t>
  </si>
  <si>
    <t>นางสาวสุชานันท์ สิทธิเกษร</t>
  </si>
  <si>
    <t>นางสาวชญานัน  นาคยิ้ม</t>
  </si>
  <si>
    <t>นางสาวนิศามณี เส็งเอี่ยม</t>
  </si>
  <si>
    <t>นางสาวสุดารัตน์ พันธัญกิจ</t>
  </si>
  <si>
    <t>นางสาวแสงเทียน แข็งเขตต์</t>
  </si>
  <si>
    <t>นางสาวศศิธร มะนิลทิพย์</t>
  </si>
  <si>
    <t>นางสาวชณัษฏา อินเกิด</t>
  </si>
  <si>
    <t>นางสาวชนนนาถ คลังศรี</t>
  </si>
  <si>
    <t>นางสาวฐิติรัตน์ อ๊อดบำรุง</t>
  </si>
  <si>
    <t>นายฐิติวุฒิ บ้ำชาวนา</t>
  </si>
  <si>
    <t>นางสาวธิดารัตน์  จงใจมั่น</t>
  </si>
  <si>
    <t>นางสาวบุญรักษา แก้วเมืองมา</t>
  </si>
  <si>
    <t>นางสาวสถาพร ขีดวัน</t>
  </si>
  <si>
    <t>นางสาวอัจฉรา  สิทธิ</t>
  </si>
  <si>
    <t>นายเดชา เรืองนา</t>
  </si>
  <si>
    <t>นางสาวทยิดา สมสุภาพ</t>
  </si>
  <si>
    <t>นางสาวณุตรา ปานนิล</t>
  </si>
  <si>
    <t xml:space="preserve">วสส. จ. พิษณุโลก </t>
  </si>
  <si>
    <t>นางสาวสุนิสา ลาโพธิ์</t>
  </si>
  <si>
    <t>พยาบาลวิชาชีพ  ซ้ำ จากปี 63</t>
  </si>
  <si>
    <t>วพบ.อุตรดิตถ์ อุตรดิตถ์</t>
  </si>
  <si>
    <t>จำนวนบุคลากรที่ปฏิบัติงานจริงและความต้องการบุคลากรสำเร็จการศึกษาใหม่หลักสูตรพยาบาลศาสตรบัณฑิต ประจำปีงบประมาณ 2565</t>
  </si>
  <si>
    <t>พยาบาลวิชาชีพ จบช้า มิย 65</t>
  </si>
  <si>
    <t xml:space="preserve">สสจ.เพชรบูรณ์ </t>
  </si>
  <si>
    <t>วทก. นนทบุรี  พ้นสภาพนักศึกษา</t>
  </si>
  <si>
    <t>ลาออก</t>
  </si>
  <si>
    <t>แพทย์แผนไทย  ลาออก</t>
  </si>
  <si>
    <t>วทก.  นนทบุรี  ลาออก</t>
  </si>
  <si>
    <t>วพบ.ชัยนาท  ลาออก</t>
  </si>
  <si>
    <t>พยาบาลวิชาชีพ  ลาออก</t>
  </si>
  <si>
    <t>ทดแทนเกษียณ</t>
  </si>
  <si>
    <t xml:space="preserve">ทดแทนเกษียณ ปี 65   2  คน  อบรมวิสัญญี  1  คน  </t>
  </si>
  <si>
    <t>เกษียณอายุ64 3 ราย</t>
  </si>
  <si>
    <t>บรรจุ 15 กย 64</t>
  </si>
  <si>
    <t>บรรจุ 30 กย 64</t>
  </si>
  <si>
    <t>สถานที่เดิม</t>
  </si>
  <si>
    <t>ที่บรรจุ</t>
  </si>
  <si>
    <t>ปัญญาพร ใจสำราญ</t>
  </si>
  <si>
    <t xml:space="preserve">พยาบาลวิชาชีพ  </t>
  </si>
  <si>
    <t>รวม บรรจุ กย 65</t>
  </si>
  <si>
    <t>นางสาวปัญญาพร ใจเมืองมา</t>
  </si>
  <si>
    <t>พยาบาลวิชาชีพ  ลาออก 61</t>
  </si>
  <si>
    <t xml:space="preserve">   มีค 65</t>
  </si>
  <si>
    <t>ที่เดิม</t>
  </si>
  <si>
    <t>พิจารณาจัดสรร 44 คน</t>
  </si>
  <si>
    <t>บวก ลบ</t>
  </si>
  <si>
    <t>ลบ 2</t>
  </si>
  <si>
    <t>ลบ 1</t>
  </si>
  <si>
    <t>บวก 3</t>
  </si>
  <si>
    <t>บวก 1</t>
  </si>
  <si>
    <t>รพ.เพชรบูรณ์ สนับสนุนงบค่าเทอมให้พยาบาล 50  ทุน</t>
  </si>
  <si>
    <t>ทุน รพ เพชร 50 คน</t>
  </si>
  <si>
    <t>พยาบาลวิชาชีพ จบช้า เมย 65</t>
  </si>
  <si>
    <t>1 กค 64</t>
  </si>
  <si>
    <t xml:space="preserve"> 1 เมย. 64</t>
  </si>
  <si>
    <t>จำนวนปฏิบัติงานจริง  ณ  เดือนมีนาคม  2565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</si>
</sst>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t0.0"/>
    <numFmt numFmtId="192" formatCode="t0.000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#,##0.0"/>
    <numFmt numFmtId="197" formatCode="0.000"/>
    <numFmt numFmtId="198" formatCode="0.00000"/>
    <numFmt numFmtId="199" formatCode="0.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5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1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/>
    </xf>
    <xf numFmtId="0" fontId="53" fillId="33" borderId="10" xfId="0" applyFont="1" applyFill="1" applyBorder="1" applyAlignment="1" applyProtection="1">
      <alignment vertical="center" wrapText="1"/>
      <protection/>
    </xf>
    <xf numFmtId="1" fontId="53" fillId="33" borderId="10" xfId="0" applyNumberFormat="1" applyFont="1" applyFill="1" applyBorder="1" applyAlignment="1">
      <alignment vertical="center"/>
    </xf>
    <xf numFmtId="1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16" fontId="2" fillId="33" borderId="0" xfId="0" applyNumberFormat="1" applyFont="1" applyFill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17" fontId="58" fillId="34" borderId="10" xfId="0" applyNumberFormat="1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6" fillId="35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6" fillId="0" borderId="0" xfId="0" applyFont="1" applyAlignment="1">
      <alignment horizontal="center" wrapText="1"/>
    </xf>
    <xf numFmtId="1" fontId="53" fillId="33" borderId="11" xfId="0" applyNumberFormat="1" applyFont="1" applyFill="1" applyBorder="1" applyAlignment="1">
      <alignment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/>
    </xf>
    <xf numFmtId="1" fontId="53" fillId="33" borderId="11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Border="1" applyAlignment="1">
      <alignment wrapText="1"/>
    </xf>
    <xf numFmtId="1" fontId="5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36" borderId="10" xfId="0" applyFont="1" applyFill="1" applyBorder="1" applyAlignment="1">
      <alignment wrapText="1"/>
    </xf>
    <xf numFmtId="0" fontId="59" fillId="0" borderId="10" xfId="0" applyFont="1" applyBorder="1" applyAlignment="1">
      <alignment horizontal="left" vertical="center" wrapText="1"/>
    </xf>
    <xf numFmtId="17" fontId="59" fillId="34" borderId="10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wrapText="1"/>
    </xf>
    <xf numFmtId="0" fontId="59" fillId="33" borderId="10" xfId="0" applyFont="1" applyFill="1" applyBorder="1" applyAlignment="1">
      <alignment wrapText="1"/>
    </xf>
    <xf numFmtId="0" fontId="56" fillId="0" borderId="10" xfId="0" applyFont="1" applyBorder="1" applyAlignment="1">
      <alignment horizontal="left" wrapText="1"/>
    </xf>
    <xf numFmtId="195" fontId="53" fillId="33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/>
    </xf>
    <xf numFmtId="1" fontId="53" fillId="7" borderId="10" xfId="0" applyNumberFormat="1" applyFont="1" applyFill="1" applyBorder="1" applyAlignment="1">
      <alignment horizontal="center" vertical="center"/>
    </xf>
    <xf numFmtId="1" fontId="53" fillId="5" borderId="10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" fontId="53" fillId="5" borderId="10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17" fontId="58" fillId="34" borderId="1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" fillId="33" borderId="14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7" fontId="58" fillId="35" borderId="10" xfId="0" applyNumberFormat="1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wrapText="1"/>
    </xf>
    <xf numFmtId="1" fontId="5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4"/>
  <sheetViews>
    <sheetView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10" sqref="AA10"/>
    </sheetView>
  </sheetViews>
  <sheetFormatPr defaultColWidth="9.140625" defaultRowHeight="12.75"/>
  <cols>
    <col min="1" max="1" width="14.00390625" style="1" customWidth="1"/>
    <col min="2" max="2" width="5.7109375" style="1" hidden="1" customWidth="1"/>
    <col min="3" max="4" width="7.57421875" style="1" hidden="1" customWidth="1"/>
    <col min="5" max="5" width="6.421875" style="1" customWidth="1"/>
    <col min="6" max="6" width="6.28125" style="102" customWidth="1"/>
    <col min="7" max="7" width="6.8515625" style="1" customWidth="1"/>
    <col min="8" max="8" width="6.28125" style="1" customWidth="1"/>
    <col min="9" max="9" width="7.7109375" style="1" customWidth="1"/>
    <col min="10" max="10" width="5.57421875" style="1" customWidth="1"/>
    <col min="11" max="11" width="5.421875" style="1" customWidth="1"/>
    <col min="12" max="12" width="6.421875" style="1" customWidth="1"/>
    <col min="13" max="13" width="6.8515625" style="1" customWidth="1"/>
    <col min="14" max="14" width="7.7109375" style="1" customWidth="1"/>
    <col min="15" max="15" width="8.8515625" style="1" customWidth="1"/>
    <col min="16" max="16" width="4.57421875" style="1" hidden="1" customWidth="1"/>
    <col min="17" max="17" width="4.421875" style="1" hidden="1" customWidth="1"/>
    <col min="18" max="18" width="4.7109375" style="1" hidden="1" customWidth="1"/>
    <col min="19" max="19" width="4.57421875" style="1" customWidth="1"/>
    <col min="20" max="20" width="4.7109375" style="1" customWidth="1"/>
    <col min="21" max="21" width="6.7109375" style="1" customWidth="1"/>
    <col min="22" max="22" width="4.8515625" style="1" customWidth="1"/>
    <col min="23" max="23" width="7.8515625" style="1" customWidth="1"/>
    <col min="24" max="24" width="7.421875" style="1" customWidth="1"/>
    <col min="25" max="25" width="8.7109375" style="1" hidden="1" customWidth="1"/>
    <col min="26" max="26" width="6.7109375" style="1" hidden="1" customWidth="1"/>
    <col min="27" max="27" width="9.00390625" style="1" customWidth="1"/>
    <col min="28" max="28" width="0.13671875" style="1" hidden="1" customWidth="1"/>
    <col min="29" max="32" width="4.140625" style="1" hidden="1" customWidth="1"/>
    <col min="33" max="33" width="6.57421875" style="1" hidden="1" customWidth="1"/>
    <col min="34" max="34" width="5.8515625" style="1" hidden="1" customWidth="1"/>
    <col min="35" max="35" width="9.140625" style="91" hidden="1" customWidth="1"/>
    <col min="36" max="16384" width="9.140625" style="1" customWidth="1"/>
  </cols>
  <sheetData>
    <row r="1" ht="4.5" customHeight="1">
      <c r="W1" s="1" t="s">
        <v>27</v>
      </c>
    </row>
    <row r="2" spans="1:27" ht="24.75" customHeight="1">
      <c r="A2" s="114" t="s">
        <v>222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35" s="90" customFormat="1" ht="15.75" customHeight="1">
      <c r="A3" s="88">
        <v>1</v>
      </c>
      <c r="B3" s="88">
        <v>2</v>
      </c>
      <c r="C3" s="88"/>
      <c r="D3" s="88"/>
      <c r="E3" s="88">
        <v>2</v>
      </c>
      <c r="F3" s="88">
        <v>3</v>
      </c>
      <c r="G3" s="88">
        <v>4</v>
      </c>
      <c r="H3" s="89">
        <v>5</v>
      </c>
      <c r="I3" s="88">
        <v>6</v>
      </c>
      <c r="J3" s="88">
        <v>7</v>
      </c>
      <c r="K3" s="88">
        <v>8</v>
      </c>
      <c r="L3" s="89">
        <v>9</v>
      </c>
      <c r="M3" s="88">
        <v>10</v>
      </c>
      <c r="N3" s="88">
        <v>11</v>
      </c>
      <c r="O3" s="89">
        <v>12</v>
      </c>
      <c r="P3" s="88">
        <v>13</v>
      </c>
      <c r="Q3" s="88">
        <v>14</v>
      </c>
      <c r="R3" s="89">
        <v>15</v>
      </c>
      <c r="S3" s="88">
        <v>16</v>
      </c>
      <c r="T3" s="88">
        <v>17</v>
      </c>
      <c r="U3" s="88">
        <v>18</v>
      </c>
      <c r="V3" s="89">
        <v>19</v>
      </c>
      <c r="W3" s="88">
        <v>20</v>
      </c>
      <c r="X3" s="88">
        <v>21</v>
      </c>
      <c r="Y3" s="88">
        <v>19</v>
      </c>
      <c r="Z3" s="89">
        <v>20</v>
      </c>
      <c r="AI3" s="92"/>
    </row>
    <row r="4" spans="1:27" ht="20.25" customHeight="1">
      <c r="A4" s="115" t="s">
        <v>20</v>
      </c>
      <c r="B4" s="115" t="s">
        <v>17</v>
      </c>
      <c r="C4" s="115" t="s">
        <v>18</v>
      </c>
      <c r="D4" s="115" t="s">
        <v>23</v>
      </c>
      <c r="E4" s="116" t="s">
        <v>11</v>
      </c>
      <c r="F4" s="117"/>
      <c r="G4" s="117"/>
      <c r="H4" s="117"/>
      <c r="I4" s="118"/>
      <c r="J4" s="116" t="s">
        <v>12</v>
      </c>
      <c r="K4" s="117"/>
      <c r="L4" s="117"/>
      <c r="M4" s="117"/>
      <c r="N4" s="118"/>
      <c r="O4" s="119" t="s">
        <v>34</v>
      </c>
      <c r="P4" s="120" t="s">
        <v>30</v>
      </c>
      <c r="Q4" s="121"/>
      <c r="R4" s="122" t="s">
        <v>33</v>
      </c>
      <c r="S4" s="107" t="s">
        <v>25</v>
      </c>
      <c r="T4" s="108"/>
      <c r="U4" s="109" t="s">
        <v>36</v>
      </c>
      <c r="V4" s="107" t="s">
        <v>245</v>
      </c>
      <c r="W4" s="111"/>
      <c r="X4" s="108"/>
      <c r="AA4" s="112" t="s">
        <v>22</v>
      </c>
    </row>
    <row r="5" spans="1:35" s="9" customFormat="1" ht="79.5" customHeight="1">
      <c r="A5" s="115"/>
      <c r="B5" s="115"/>
      <c r="C5" s="115"/>
      <c r="D5" s="115"/>
      <c r="E5" s="98" t="s">
        <v>44</v>
      </c>
      <c r="F5" s="98" t="s">
        <v>43</v>
      </c>
      <c r="G5" s="101" t="s">
        <v>35</v>
      </c>
      <c r="H5" s="97" t="s">
        <v>26</v>
      </c>
      <c r="I5" s="28" t="s">
        <v>29</v>
      </c>
      <c r="J5" s="26" t="s">
        <v>44</v>
      </c>
      <c r="K5" s="26" t="s">
        <v>43</v>
      </c>
      <c r="L5" s="98" t="s">
        <v>35</v>
      </c>
      <c r="M5" s="97" t="s">
        <v>26</v>
      </c>
      <c r="N5" s="27" t="s">
        <v>29</v>
      </c>
      <c r="O5" s="119"/>
      <c r="P5" s="25" t="s">
        <v>32</v>
      </c>
      <c r="Q5" s="25" t="s">
        <v>31</v>
      </c>
      <c r="R5" s="123"/>
      <c r="S5" s="100" t="s">
        <v>11</v>
      </c>
      <c r="T5" s="25" t="s">
        <v>12</v>
      </c>
      <c r="U5" s="110"/>
      <c r="V5" s="72" t="s">
        <v>11</v>
      </c>
      <c r="W5" s="73" t="s">
        <v>12</v>
      </c>
      <c r="X5" s="97" t="s">
        <v>0</v>
      </c>
      <c r="Y5" s="99" t="s">
        <v>28</v>
      </c>
      <c r="Z5" s="10">
        <v>2500</v>
      </c>
      <c r="AA5" s="113"/>
      <c r="AC5" s="106" t="s">
        <v>234</v>
      </c>
      <c r="AD5" s="106"/>
      <c r="AE5" s="106" t="s">
        <v>235</v>
      </c>
      <c r="AF5" s="106"/>
      <c r="AG5" s="106" t="s">
        <v>240</v>
      </c>
      <c r="AH5" s="106"/>
      <c r="AI5" s="93" t="s">
        <v>246</v>
      </c>
    </row>
    <row r="6" spans="1:217" ht="24" customHeight="1">
      <c r="A6" s="16" t="s">
        <v>21</v>
      </c>
      <c r="B6" s="11" t="s">
        <v>19</v>
      </c>
      <c r="C6" s="11">
        <v>483</v>
      </c>
      <c r="D6" s="11">
        <v>509</v>
      </c>
      <c r="E6" s="24">
        <v>697</v>
      </c>
      <c r="F6" s="18">
        <f>697*80/100</f>
        <v>557.6</v>
      </c>
      <c r="G6" s="18">
        <f>530+V6</f>
        <v>580</v>
      </c>
      <c r="H6" s="70">
        <f>E6-G6</f>
        <v>117</v>
      </c>
      <c r="I6" s="4">
        <f>H6/F6*100</f>
        <v>20.982783357245335</v>
      </c>
      <c r="J6" s="5">
        <v>119</v>
      </c>
      <c r="K6" s="18">
        <f>119*80/100</f>
        <v>95.2</v>
      </c>
      <c r="L6" s="18">
        <f>43+W6</f>
        <v>44</v>
      </c>
      <c r="M6" s="70">
        <f>J6-L6</f>
        <v>75</v>
      </c>
      <c r="N6" s="4">
        <f>M6/K6*100</f>
        <v>78.78151260504201</v>
      </c>
      <c r="O6" s="4">
        <f>(H6+M6)/(F6+K6)*100</f>
        <v>29.411764705882348</v>
      </c>
      <c r="P6" s="5">
        <v>5</v>
      </c>
      <c r="Q6" s="5">
        <v>2</v>
      </c>
      <c r="R6" s="5">
        <v>2</v>
      </c>
      <c r="S6" s="5">
        <v>0</v>
      </c>
      <c r="T6" s="5">
        <v>10</v>
      </c>
      <c r="U6" s="68">
        <f>(H6+M6)/(H17+M17)*U18</f>
        <v>11.235370611183356</v>
      </c>
      <c r="V6" s="71">
        <v>50</v>
      </c>
      <c r="W6" s="71">
        <v>1</v>
      </c>
      <c r="X6" s="5">
        <f>V6+W6</f>
        <v>51</v>
      </c>
      <c r="Y6" s="13">
        <v>188899</v>
      </c>
      <c r="Z6" s="40">
        <f>Y6/Z$5</f>
        <v>75.5596</v>
      </c>
      <c r="AA6" s="17"/>
      <c r="AB6" s="12" t="s">
        <v>252</v>
      </c>
      <c r="AC6" s="77"/>
      <c r="AD6" s="76">
        <v>1</v>
      </c>
      <c r="AE6" s="77"/>
      <c r="AF6" s="76">
        <v>1</v>
      </c>
      <c r="AG6" s="80">
        <f>AC6+AE6</f>
        <v>0</v>
      </c>
      <c r="AH6" s="22">
        <f>AD6+AF6</f>
        <v>2</v>
      </c>
      <c r="AI6" s="94" t="s">
        <v>247</v>
      </c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</row>
    <row r="7" spans="1:35" s="14" customFormat="1" ht="24" customHeight="1">
      <c r="A7" s="16" t="s">
        <v>1</v>
      </c>
      <c r="B7" s="3" t="s">
        <v>13</v>
      </c>
      <c r="C7" s="3">
        <v>180</v>
      </c>
      <c r="D7" s="3">
        <v>90</v>
      </c>
      <c r="E7" s="8">
        <v>242</v>
      </c>
      <c r="F7" s="7">
        <f>242*80/100</f>
        <v>193.6</v>
      </c>
      <c r="G7" s="7">
        <f>V7+152</f>
        <v>163</v>
      </c>
      <c r="H7" s="70">
        <f aca="true" t="shared" si="0" ref="H7:H17">E7-G7</f>
        <v>79</v>
      </c>
      <c r="I7" s="4">
        <f>H7/F7*100</f>
        <v>40.80578512396694</v>
      </c>
      <c r="J7" s="5">
        <v>90</v>
      </c>
      <c r="K7" s="18">
        <f>90*80/100</f>
        <v>72</v>
      </c>
      <c r="L7" s="18">
        <f>31+W7</f>
        <v>31</v>
      </c>
      <c r="M7" s="70">
        <f aca="true" t="shared" si="1" ref="M7:M17">J7-L7</f>
        <v>59</v>
      </c>
      <c r="N7" s="4">
        <f>M7/K7*100</f>
        <v>81.94444444444444</v>
      </c>
      <c r="O7" s="4">
        <f>(H7+M7)/(F7+K7)*100</f>
        <v>51.95783132530119</v>
      </c>
      <c r="P7" s="5">
        <v>2</v>
      </c>
      <c r="Q7" s="5"/>
      <c r="R7" s="5"/>
      <c r="S7" s="5">
        <v>15</v>
      </c>
      <c r="T7" s="5">
        <v>3</v>
      </c>
      <c r="U7" s="68">
        <f>(H7+M7)/(H17+M17)*U18</f>
        <v>8.075422626788036</v>
      </c>
      <c r="V7" s="71">
        <v>11</v>
      </c>
      <c r="W7" s="71"/>
      <c r="X7" s="5">
        <f>V7+W7</f>
        <v>11</v>
      </c>
      <c r="Y7" s="19">
        <v>98150</v>
      </c>
      <c r="Z7" s="40">
        <f>Y7/Z$5</f>
        <v>39.26</v>
      </c>
      <c r="AA7" s="41"/>
      <c r="AC7" s="77">
        <v>2</v>
      </c>
      <c r="AD7" s="76">
        <v>1</v>
      </c>
      <c r="AE7" s="78"/>
      <c r="AF7" s="23">
        <v>2</v>
      </c>
      <c r="AG7" s="80">
        <f aca="true" t="shared" si="2" ref="AG7:AH17">AC7+AE7</f>
        <v>2</v>
      </c>
      <c r="AH7" s="22">
        <f t="shared" si="2"/>
        <v>3</v>
      </c>
      <c r="AI7" s="94" t="s">
        <v>248</v>
      </c>
    </row>
    <row r="8" spans="1:35" s="14" customFormat="1" ht="24" customHeight="1">
      <c r="A8" s="16" t="s">
        <v>2</v>
      </c>
      <c r="B8" s="11" t="s">
        <v>13</v>
      </c>
      <c r="C8" s="11">
        <v>122</v>
      </c>
      <c r="D8" s="11">
        <v>90</v>
      </c>
      <c r="E8" s="24">
        <v>162</v>
      </c>
      <c r="F8" s="18">
        <f>162*80/100</f>
        <v>129.6</v>
      </c>
      <c r="G8" s="18">
        <f>138+V8</f>
        <v>140</v>
      </c>
      <c r="H8" s="70">
        <f t="shared" si="0"/>
        <v>22</v>
      </c>
      <c r="I8" s="4">
        <f>H8/F8*100</f>
        <v>16.97530864197531</v>
      </c>
      <c r="J8" s="5">
        <v>162</v>
      </c>
      <c r="K8" s="18">
        <f>162*80/100</f>
        <v>129.6</v>
      </c>
      <c r="L8" s="18">
        <f>68+W8</f>
        <v>69</v>
      </c>
      <c r="M8" s="70">
        <f t="shared" si="1"/>
        <v>93</v>
      </c>
      <c r="N8" s="4">
        <f>M8/K8*100</f>
        <v>71.75925925925927</v>
      </c>
      <c r="O8" s="4">
        <f>(H8+M8)/(F8+K8)*100</f>
        <v>44.367283950617285</v>
      </c>
      <c r="P8" s="5">
        <v>2</v>
      </c>
      <c r="Q8" s="5"/>
      <c r="R8" s="5"/>
      <c r="S8" s="5">
        <v>8</v>
      </c>
      <c r="T8" s="41">
        <v>3</v>
      </c>
      <c r="U8" s="68">
        <f>(M8)/(H17+M17)*U18</f>
        <v>5.442132639791938</v>
      </c>
      <c r="V8" s="71">
        <v>2</v>
      </c>
      <c r="W8" s="71">
        <v>1</v>
      </c>
      <c r="X8" s="5">
        <f>V8+W8</f>
        <v>3</v>
      </c>
      <c r="Y8" s="19">
        <v>145680</v>
      </c>
      <c r="Z8" s="40">
        <f>Y8/Z$5</f>
        <v>58.272</v>
      </c>
      <c r="AA8" s="41"/>
      <c r="AB8" s="75" t="s">
        <v>233</v>
      </c>
      <c r="AC8" s="78"/>
      <c r="AD8" s="23"/>
      <c r="AE8" s="77">
        <v>3</v>
      </c>
      <c r="AF8" s="23"/>
      <c r="AG8" s="80">
        <f t="shared" si="2"/>
        <v>3</v>
      </c>
      <c r="AH8" s="22">
        <f t="shared" si="2"/>
        <v>0</v>
      </c>
      <c r="AI8" s="94" t="s">
        <v>249</v>
      </c>
    </row>
    <row r="9" spans="1:35" ht="24" customHeight="1">
      <c r="A9" s="16" t="s">
        <v>3</v>
      </c>
      <c r="B9" s="11" t="s">
        <v>14</v>
      </c>
      <c r="C9" s="11">
        <v>90</v>
      </c>
      <c r="D9" s="11">
        <v>60</v>
      </c>
      <c r="E9" s="24">
        <v>120</v>
      </c>
      <c r="F9" s="18">
        <f>120*80/100</f>
        <v>96</v>
      </c>
      <c r="G9" s="69">
        <f>95+V9</f>
        <v>103</v>
      </c>
      <c r="H9" s="70">
        <f t="shared" si="0"/>
        <v>17</v>
      </c>
      <c r="I9" s="4">
        <f>H9/F9*100</f>
        <v>17.708333333333336</v>
      </c>
      <c r="J9" s="5">
        <v>76</v>
      </c>
      <c r="K9" s="18">
        <f>76*80/100</f>
        <v>60.8</v>
      </c>
      <c r="L9" s="18">
        <f>25+W9</f>
        <v>26</v>
      </c>
      <c r="M9" s="70">
        <f t="shared" si="1"/>
        <v>50</v>
      </c>
      <c r="N9" s="4">
        <f>M9/K9*100</f>
        <v>82.23684210526316</v>
      </c>
      <c r="O9" s="4">
        <f>(H9+M9)/(F9+K9)*100</f>
        <v>42.72959183673469</v>
      </c>
      <c r="P9" s="5"/>
      <c r="Q9" s="5"/>
      <c r="R9" s="5"/>
      <c r="S9" s="5">
        <v>12</v>
      </c>
      <c r="T9" s="5">
        <v>4</v>
      </c>
      <c r="U9" s="68">
        <f>(M9)/(H17+M17)*U18</f>
        <v>2.925877763328999</v>
      </c>
      <c r="V9" s="74">
        <v>8</v>
      </c>
      <c r="W9" s="74">
        <v>1</v>
      </c>
      <c r="X9" s="5">
        <f aca="true" t="shared" si="3" ref="X9:X15">W9+V9</f>
        <v>9</v>
      </c>
      <c r="Y9" s="42">
        <v>98490</v>
      </c>
      <c r="Z9" s="40">
        <f>Y9/Z$5</f>
        <v>39.396</v>
      </c>
      <c r="AA9" s="17"/>
      <c r="AC9" s="79"/>
      <c r="AD9" s="3"/>
      <c r="AE9" s="79"/>
      <c r="AF9" s="3">
        <v>2</v>
      </c>
      <c r="AG9" s="80">
        <f t="shared" si="2"/>
        <v>0</v>
      </c>
      <c r="AH9" s="22">
        <f t="shared" si="2"/>
        <v>2</v>
      </c>
      <c r="AI9" s="94" t="s">
        <v>247</v>
      </c>
    </row>
    <row r="10" spans="1:35" ht="24" customHeight="1">
      <c r="A10" s="16" t="s">
        <v>4</v>
      </c>
      <c r="B10" s="11" t="s">
        <v>14</v>
      </c>
      <c r="C10" s="11">
        <v>81</v>
      </c>
      <c r="D10" s="11">
        <v>60</v>
      </c>
      <c r="E10" s="24">
        <v>102</v>
      </c>
      <c r="F10" s="18">
        <f>102*80/100</f>
        <v>81.6</v>
      </c>
      <c r="G10" s="18">
        <f>96+V10</f>
        <v>98</v>
      </c>
      <c r="H10" s="70">
        <f t="shared" si="0"/>
        <v>4</v>
      </c>
      <c r="I10" s="4">
        <f aca="true" t="shared" si="4" ref="I10:I17">H10/F10*100</f>
        <v>4.901960784313726</v>
      </c>
      <c r="J10" s="5">
        <v>65</v>
      </c>
      <c r="K10" s="18">
        <f>65*80/100</f>
        <v>52</v>
      </c>
      <c r="L10" s="18">
        <f>23+W10</f>
        <v>23</v>
      </c>
      <c r="M10" s="70">
        <f t="shared" si="1"/>
        <v>42</v>
      </c>
      <c r="N10" s="4">
        <f aca="true" t="shared" si="5" ref="N10:N17">M10/K10*100</f>
        <v>80.76923076923077</v>
      </c>
      <c r="O10" s="4">
        <f aca="true" t="shared" si="6" ref="O10:O17">(H10+M10)/(F10+K10)*100</f>
        <v>34.4311377245509</v>
      </c>
      <c r="P10" s="5">
        <v>2</v>
      </c>
      <c r="Q10" s="5">
        <v>1</v>
      </c>
      <c r="R10" s="5">
        <v>2</v>
      </c>
      <c r="S10" s="5">
        <v>10</v>
      </c>
      <c r="T10" s="7">
        <v>5</v>
      </c>
      <c r="U10" s="68">
        <f>(H10+M10)/(H21+M21)*U18</f>
        <v>4.241803278688525</v>
      </c>
      <c r="V10" s="74">
        <v>2</v>
      </c>
      <c r="W10" s="74"/>
      <c r="X10" s="5">
        <f t="shared" si="3"/>
        <v>2</v>
      </c>
      <c r="Y10" s="6">
        <v>55754</v>
      </c>
      <c r="Z10" s="40">
        <f>Y10/Z$5</f>
        <v>22.3016</v>
      </c>
      <c r="AA10" s="105"/>
      <c r="AC10" s="79"/>
      <c r="AD10" s="3">
        <v>1</v>
      </c>
      <c r="AE10" s="79"/>
      <c r="AF10" s="3">
        <v>1</v>
      </c>
      <c r="AG10" s="80">
        <f t="shared" si="2"/>
        <v>0</v>
      </c>
      <c r="AH10" s="22">
        <f t="shared" si="2"/>
        <v>2</v>
      </c>
      <c r="AI10" s="94" t="s">
        <v>247</v>
      </c>
    </row>
    <row r="11" spans="1:35" ht="24" customHeight="1">
      <c r="A11" s="16" t="s">
        <v>9</v>
      </c>
      <c r="B11" s="11" t="s">
        <v>15</v>
      </c>
      <c r="C11" s="11">
        <v>59</v>
      </c>
      <c r="D11" s="11">
        <v>60</v>
      </c>
      <c r="E11" s="24">
        <v>83</v>
      </c>
      <c r="F11" s="18">
        <f>83*80/100</f>
        <v>66.4</v>
      </c>
      <c r="G11" s="18">
        <f>65+V11</f>
        <v>68</v>
      </c>
      <c r="H11" s="70">
        <f t="shared" si="0"/>
        <v>15</v>
      </c>
      <c r="I11" s="4">
        <f t="shared" si="4"/>
        <v>22.59036144578313</v>
      </c>
      <c r="J11" s="5">
        <v>47</v>
      </c>
      <c r="K11" s="18">
        <f>47*80/100</f>
        <v>37.6</v>
      </c>
      <c r="L11" s="18">
        <f>18+W11</f>
        <v>20</v>
      </c>
      <c r="M11" s="70">
        <f t="shared" si="1"/>
        <v>27</v>
      </c>
      <c r="N11" s="4">
        <f t="shared" si="5"/>
        <v>71.80851063829788</v>
      </c>
      <c r="O11" s="4">
        <f t="shared" si="6"/>
        <v>40.38461538461539</v>
      </c>
      <c r="P11" s="5">
        <v>2</v>
      </c>
      <c r="Q11" s="5">
        <v>1</v>
      </c>
      <c r="R11" s="5"/>
      <c r="S11" s="5">
        <v>3</v>
      </c>
      <c r="T11" s="7">
        <v>3</v>
      </c>
      <c r="U11" s="68">
        <f>(H11+M11)/(H17+M17)*U18</f>
        <v>2.457737321196359</v>
      </c>
      <c r="V11" s="74">
        <v>3</v>
      </c>
      <c r="W11" s="74">
        <v>2</v>
      </c>
      <c r="X11" s="5">
        <f t="shared" si="3"/>
        <v>5</v>
      </c>
      <c r="Y11" s="6">
        <v>57629</v>
      </c>
      <c r="Z11" s="40">
        <f aca="true" t="shared" si="7" ref="Z11:Z16">Y11/Z$5</f>
        <v>23.0516</v>
      </c>
      <c r="AA11" s="105"/>
      <c r="AC11" s="79"/>
      <c r="AD11" s="3"/>
      <c r="AE11" s="79"/>
      <c r="AF11" s="3"/>
      <c r="AG11" s="80">
        <f t="shared" si="2"/>
        <v>0</v>
      </c>
      <c r="AH11" s="22">
        <f t="shared" si="2"/>
        <v>0</v>
      </c>
      <c r="AI11" s="95">
        <v>0</v>
      </c>
    </row>
    <row r="12" spans="1:35" ht="24" customHeight="1">
      <c r="A12" s="16" t="s">
        <v>5</v>
      </c>
      <c r="B12" s="11" t="s">
        <v>15</v>
      </c>
      <c r="C12" s="11">
        <v>56</v>
      </c>
      <c r="D12" s="11">
        <v>60</v>
      </c>
      <c r="E12" s="24">
        <v>78</v>
      </c>
      <c r="F12" s="18">
        <f>78*80/100</f>
        <v>62.4</v>
      </c>
      <c r="G12" s="18">
        <f>63+V12</f>
        <v>66</v>
      </c>
      <c r="H12" s="70">
        <f t="shared" si="0"/>
        <v>12</v>
      </c>
      <c r="I12" s="4">
        <f t="shared" si="4"/>
        <v>19.230769230769234</v>
      </c>
      <c r="J12" s="5">
        <v>61</v>
      </c>
      <c r="K12" s="18">
        <f>61*80/100</f>
        <v>48.8</v>
      </c>
      <c r="L12" s="18">
        <f>W12+18</f>
        <v>19</v>
      </c>
      <c r="M12" s="70">
        <f t="shared" si="1"/>
        <v>42</v>
      </c>
      <c r="N12" s="4">
        <f t="shared" si="5"/>
        <v>86.06557377049181</v>
      </c>
      <c r="O12" s="4">
        <f t="shared" si="6"/>
        <v>48.56115107913669</v>
      </c>
      <c r="P12" s="5"/>
      <c r="Q12" s="5"/>
      <c r="R12" s="5"/>
      <c r="S12" s="5">
        <v>3</v>
      </c>
      <c r="T12" s="7">
        <v>2</v>
      </c>
      <c r="U12" s="68">
        <f>(M12)/(H17+M17)*U18</f>
        <v>2.457737321196359</v>
      </c>
      <c r="V12" s="74">
        <v>3</v>
      </c>
      <c r="W12" s="74">
        <v>1</v>
      </c>
      <c r="X12" s="5">
        <f t="shared" si="3"/>
        <v>4</v>
      </c>
      <c r="Y12" s="6">
        <v>70143</v>
      </c>
      <c r="Z12" s="40">
        <f t="shared" si="7"/>
        <v>28.0572</v>
      </c>
      <c r="AA12" s="105"/>
      <c r="AB12" s="1" t="s">
        <v>232</v>
      </c>
      <c r="AC12" s="79">
        <v>0</v>
      </c>
      <c r="AD12" s="3"/>
      <c r="AE12" s="79">
        <v>1</v>
      </c>
      <c r="AF12" s="3"/>
      <c r="AG12" s="80">
        <f t="shared" si="2"/>
        <v>1</v>
      </c>
      <c r="AH12" s="22">
        <f t="shared" si="2"/>
        <v>0</v>
      </c>
      <c r="AI12" s="95" t="s">
        <v>250</v>
      </c>
    </row>
    <row r="13" spans="1:35" ht="23.25" customHeight="1">
      <c r="A13" s="16" t="s">
        <v>6</v>
      </c>
      <c r="B13" s="11" t="s">
        <v>15</v>
      </c>
      <c r="C13" s="11">
        <v>34</v>
      </c>
      <c r="D13" s="11">
        <v>30</v>
      </c>
      <c r="E13" s="24">
        <v>65</v>
      </c>
      <c r="F13" s="18">
        <f>65*80/100</f>
        <v>52</v>
      </c>
      <c r="G13" s="18">
        <f>60+V13</f>
        <v>62</v>
      </c>
      <c r="H13" s="70">
        <f t="shared" si="0"/>
        <v>3</v>
      </c>
      <c r="I13" s="4">
        <f t="shared" si="4"/>
        <v>5.769230769230769</v>
      </c>
      <c r="J13" s="5">
        <v>46</v>
      </c>
      <c r="K13" s="18">
        <f>46*80/100</f>
        <v>36.8</v>
      </c>
      <c r="L13" s="18">
        <f>W13+14</f>
        <v>14</v>
      </c>
      <c r="M13" s="70">
        <f t="shared" si="1"/>
        <v>32</v>
      </c>
      <c r="N13" s="4">
        <f t="shared" si="5"/>
        <v>86.95652173913044</v>
      </c>
      <c r="O13" s="4">
        <f t="shared" si="6"/>
        <v>39.414414414414416</v>
      </c>
      <c r="P13" s="5"/>
      <c r="Q13" s="5">
        <v>1</v>
      </c>
      <c r="R13" s="5"/>
      <c r="S13" s="5">
        <v>3</v>
      </c>
      <c r="T13" s="7">
        <v>16</v>
      </c>
      <c r="U13" s="68">
        <f>(H13+M13)/(H17+M17)*U18</f>
        <v>2.048114434330299</v>
      </c>
      <c r="V13" s="74">
        <v>2</v>
      </c>
      <c r="W13" s="74"/>
      <c r="X13" s="5">
        <f t="shared" si="3"/>
        <v>2</v>
      </c>
      <c r="Y13" s="6">
        <v>54774</v>
      </c>
      <c r="Z13" s="40">
        <f t="shared" si="7"/>
        <v>21.9096</v>
      </c>
      <c r="AA13" s="105"/>
      <c r="AC13" s="79"/>
      <c r="AD13" s="3">
        <v>1</v>
      </c>
      <c r="AE13" s="79">
        <v>1</v>
      </c>
      <c r="AF13" s="3"/>
      <c r="AG13" s="80">
        <f t="shared" si="2"/>
        <v>1</v>
      </c>
      <c r="AH13" s="22">
        <f t="shared" si="2"/>
        <v>1</v>
      </c>
      <c r="AI13" s="95">
        <v>0</v>
      </c>
    </row>
    <row r="14" spans="1:35" ht="23.25" customHeight="1">
      <c r="A14" s="16" t="s">
        <v>8</v>
      </c>
      <c r="B14" s="11" t="s">
        <v>15</v>
      </c>
      <c r="C14" s="11">
        <v>28</v>
      </c>
      <c r="D14" s="11">
        <v>30</v>
      </c>
      <c r="E14" s="24">
        <v>46</v>
      </c>
      <c r="F14" s="18">
        <f>46*80/100</f>
        <v>36.8</v>
      </c>
      <c r="G14" s="18">
        <f>41+V14</f>
        <v>43</v>
      </c>
      <c r="H14" s="70">
        <f t="shared" si="0"/>
        <v>3</v>
      </c>
      <c r="I14" s="4">
        <f t="shared" si="4"/>
        <v>8.152173913043478</v>
      </c>
      <c r="J14" s="5">
        <v>37</v>
      </c>
      <c r="K14" s="18">
        <f>37*80/100</f>
        <v>29.6</v>
      </c>
      <c r="L14" s="18">
        <f>9+W14</f>
        <v>10</v>
      </c>
      <c r="M14" s="70">
        <f t="shared" si="1"/>
        <v>27</v>
      </c>
      <c r="N14" s="4">
        <f t="shared" si="5"/>
        <v>91.21621621621621</v>
      </c>
      <c r="O14" s="4">
        <f t="shared" si="6"/>
        <v>45.18072289156626</v>
      </c>
      <c r="P14" s="5">
        <v>1</v>
      </c>
      <c r="Q14" s="5">
        <v>1</v>
      </c>
      <c r="R14" s="5"/>
      <c r="S14" s="5">
        <v>4</v>
      </c>
      <c r="T14" s="7">
        <v>11</v>
      </c>
      <c r="U14" s="68">
        <f>(H14+M14)/(H17+M17)*U18</f>
        <v>1.7555266579973994</v>
      </c>
      <c r="V14" s="74">
        <v>2</v>
      </c>
      <c r="W14" s="74">
        <v>1</v>
      </c>
      <c r="X14" s="5">
        <f t="shared" si="3"/>
        <v>3</v>
      </c>
      <c r="Y14" s="6">
        <v>28417</v>
      </c>
      <c r="Z14" s="40">
        <f t="shared" si="7"/>
        <v>11.3668</v>
      </c>
      <c r="AA14" s="105"/>
      <c r="AC14" s="79">
        <v>1</v>
      </c>
      <c r="AD14" s="3">
        <v>1</v>
      </c>
      <c r="AE14" s="79">
        <v>2</v>
      </c>
      <c r="AF14" s="3">
        <v>2</v>
      </c>
      <c r="AG14" s="80">
        <f t="shared" si="2"/>
        <v>3</v>
      </c>
      <c r="AH14" s="22">
        <f t="shared" si="2"/>
        <v>3</v>
      </c>
      <c r="AI14" s="95">
        <v>0</v>
      </c>
    </row>
    <row r="15" spans="1:35" ht="23.25" customHeight="1">
      <c r="A15" s="16" t="s">
        <v>7</v>
      </c>
      <c r="B15" s="11" t="s">
        <v>15</v>
      </c>
      <c r="C15" s="11">
        <v>26</v>
      </c>
      <c r="D15" s="11">
        <v>30</v>
      </c>
      <c r="E15" s="24">
        <v>48</v>
      </c>
      <c r="F15" s="18">
        <f>48*80/100</f>
        <v>38.4</v>
      </c>
      <c r="G15" s="18">
        <f>40+V15</f>
        <v>43</v>
      </c>
      <c r="H15" s="70">
        <f t="shared" si="0"/>
        <v>5</v>
      </c>
      <c r="I15" s="4">
        <f t="shared" si="4"/>
        <v>13.020833333333334</v>
      </c>
      <c r="J15" s="5">
        <v>44</v>
      </c>
      <c r="K15" s="18">
        <f>44*80/100</f>
        <v>35.2</v>
      </c>
      <c r="L15" s="18">
        <f>18+W15</f>
        <v>19</v>
      </c>
      <c r="M15" s="70">
        <f t="shared" si="1"/>
        <v>25</v>
      </c>
      <c r="N15" s="4">
        <f t="shared" si="5"/>
        <v>71.02272727272727</v>
      </c>
      <c r="O15" s="4">
        <f t="shared" si="6"/>
        <v>40.7608695652174</v>
      </c>
      <c r="P15" s="5"/>
      <c r="Q15" s="5"/>
      <c r="R15" s="5"/>
      <c r="S15" s="5">
        <v>1</v>
      </c>
      <c r="T15" s="7">
        <v>2</v>
      </c>
      <c r="U15" s="68">
        <f>(H15+M15)/(H17+M17)*U18</f>
        <v>1.7555266579973994</v>
      </c>
      <c r="V15" s="74">
        <v>3</v>
      </c>
      <c r="W15" s="74">
        <v>1</v>
      </c>
      <c r="X15" s="5">
        <f t="shared" si="3"/>
        <v>4</v>
      </c>
      <c r="Y15" s="6">
        <v>31277</v>
      </c>
      <c r="Z15" s="40">
        <f t="shared" si="7"/>
        <v>12.5108</v>
      </c>
      <c r="AA15" s="105"/>
      <c r="AB15" s="1" t="s">
        <v>231</v>
      </c>
      <c r="AC15" s="79"/>
      <c r="AD15" s="3"/>
      <c r="AE15" s="79"/>
      <c r="AF15" s="3"/>
      <c r="AG15" s="80">
        <f t="shared" si="2"/>
        <v>0</v>
      </c>
      <c r="AH15" s="22">
        <f t="shared" si="2"/>
        <v>0</v>
      </c>
      <c r="AI15" s="95">
        <v>0</v>
      </c>
    </row>
    <row r="16" spans="1:35" ht="23.25" customHeight="1">
      <c r="A16" s="16" t="s">
        <v>10</v>
      </c>
      <c r="B16" s="11" t="s">
        <v>16</v>
      </c>
      <c r="C16" s="11">
        <v>7</v>
      </c>
      <c r="D16" s="11">
        <v>10</v>
      </c>
      <c r="E16" s="24">
        <v>30</v>
      </c>
      <c r="F16" s="18">
        <f>30*80/100</f>
        <v>24</v>
      </c>
      <c r="G16" s="18">
        <f>23+V16</f>
        <v>23</v>
      </c>
      <c r="H16" s="70">
        <f t="shared" si="0"/>
        <v>7</v>
      </c>
      <c r="I16" s="4">
        <f t="shared" si="4"/>
        <v>29.166666666666668</v>
      </c>
      <c r="J16" s="5">
        <v>18</v>
      </c>
      <c r="K16" s="18">
        <f>18*80/100</f>
        <v>14.4</v>
      </c>
      <c r="L16" s="18">
        <f>5+W16</f>
        <v>5</v>
      </c>
      <c r="M16" s="70">
        <f t="shared" si="1"/>
        <v>13</v>
      </c>
      <c r="N16" s="4">
        <f t="shared" si="5"/>
        <v>90.27777777777779</v>
      </c>
      <c r="O16" s="4">
        <f>(H16+M16)/(F16+K16)*100</f>
        <v>52.083333333333336</v>
      </c>
      <c r="P16" s="5">
        <v>0</v>
      </c>
      <c r="Q16" s="5">
        <v>2</v>
      </c>
      <c r="R16" s="5">
        <v>1</v>
      </c>
      <c r="S16" s="5">
        <v>2</v>
      </c>
      <c r="T16" s="7">
        <v>2</v>
      </c>
      <c r="U16" s="68">
        <f>(H16+M16)/(H17+M17)*U18</f>
        <v>1.1703511053315994</v>
      </c>
      <c r="V16" s="74"/>
      <c r="W16" s="74"/>
      <c r="X16" s="5"/>
      <c r="Y16" s="6">
        <v>12116</v>
      </c>
      <c r="Z16" s="40">
        <f t="shared" si="7"/>
        <v>4.8464</v>
      </c>
      <c r="AA16" s="105"/>
      <c r="AC16" s="79">
        <v>2</v>
      </c>
      <c r="AD16" s="3"/>
      <c r="AE16" s="79">
        <v>1</v>
      </c>
      <c r="AF16" s="3"/>
      <c r="AG16" s="80">
        <f t="shared" si="2"/>
        <v>3</v>
      </c>
      <c r="AH16" s="22">
        <f t="shared" si="2"/>
        <v>0</v>
      </c>
      <c r="AI16" s="95" t="s">
        <v>249</v>
      </c>
    </row>
    <row r="17" spans="1:35" ht="23.25" customHeight="1">
      <c r="A17" s="2" t="s">
        <v>0</v>
      </c>
      <c r="B17" s="3"/>
      <c r="C17" s="3">
        <f>SUM(C6:C16)</f>
        <v>1166</v>
      </c>
      <c r="D17" s="3">
        <f>SUM(D6:D16)</f>
        <v>1029</v>
      </c>
      <c r="E17" s="8">
        <f>SUM(E6:E16)</f>
        <v>1673</v>
      </c>
      <c r="F17" s="7">
        <f>SUM(F6:F16)</f>
        <v>1338.4000000000003</v>
      </c>
      <c r="G17" s="7">
        <f>SUM(G6:G16)</f>
        <v>1389</v>
      </c>
      <c r="H17" s="70">
        <f t="shared" si="0"/>
        <v>284</v>
      </c>
      <c r="I17" s="4">
        <f t="shared" si="4"/>
        <v>21.219366407650924</v>
      </c>
      <c r="J17" s="5">
        <f>SUM(J6:J16)</f>
        <v>765</v>
      </c>
      <c r="K17" s="7">
        <f>SUM(K6:K16)</f>
        <v>612</v>
      </c>
      <c r="L17" s="7">
        <f>SUM(L6:L16)</f>
        <v>280</v>
      </c>
      <c r="M17" s="70">
        <f t="shared" si="1"/>
        <v>485</v>
      </c>
      <c r="N17" s="4">
        <f t="shared" si="5"/>
        <v>79.24836601307189</v>
      </c>
      <c r="O17" s="4">
        <f t="shared" si="6"/>
        <v>39.42780968006562</v>
      </c>
      <c r="P17" s="5">
        <f aca="true" t="shared" si="8" ref="P17:Z17">SUM(P6:P16)</f>
        <v>14</v>
      </c>
      <c r="Q17" s="5">
        <f t="shared" si="8"/>
        <v>8</v>
      </c>
      <c r="R17" s="5">
        <f t="shared" si="8"/>
        <v>5</v>
      </c>
      <c r="S17" s="5">
        <f t="shared" si="8"/>
        <v>61</v>
      </c>
      <c r="T17" s="5">
        <f t="shared" si="8"/>
        <v>61</v>
      </c>
      <c r="U17" s="5">
        <f>SUM(U6:U16)</f>
        <v>43.565600417830275</v>
      </c>
      <c r="V17" s="71">
        <f>SUM(V6:V16)</f>
        <v>86</v>
      </c>
      <c r="W17" s="71">
        <f>SUM(W6:W16)</f>
        <v>8</v>
      </c>
      <c r="X17" s="5">
        <f>SUM(X6:X16)</f>
        <v>94</v>
      </c>
      <c r="Y17" s="5">
        <f t="shared" si="8"/>
        <v>841329</v>
      </c>
      <c r="Z17" s="43">
        <f t="shared" si="8"/>
        <v>336.5316000000001</v>
      </c>
      <c r="AA17" s="105"/>
      <c r="AB17" s="15"/>
      <c r="AC17" s="79">
        <f>SUM(AC6:AC16)</f>
        <v>5</v>
      </c>
      <c r="AD17" s="3">
        <f>SUM(AD6:AD16)</f>
        <v>5</v>
      </c>
      <c r="AE17" s="79">
        <f>SUM(AE6:AE16)</f>
        <v>8</v>
      </c>
      <c r="AF17" s="3">
        <f>SUM(AF6:AF16)</f>
        <v>8</v>
      </c>
      <c r="AG17" s="80">
        <f t="shared" si="2"/>
        <v>13</v>
      </c>
      <c r="AH17" s="22">
        <f t="shared" si="2"/>
        <v>13</v>
      </c>
      <c r="AI17" s="95"/>
    </row>
    <row r="18" spans="1:34" ht="24.75" customHeight="1">
      <c r="A18" s="1" t="s">
        <v>24</v>
      </c>
      <c r="K18" s="15"/>
      <c r="L18" s="1" t="s">
        <v>37</v>
      </c>
      <c r="U18" s="20">
        <v>45</v>
      </c>
      <c r="AC18" s="102" t="s">
        <v>237</v>
      </c>
      <c r="AD18" s="102" t="s">
        <v>236</v>
      </c>
      <c r="AE18" s="102" t="s">
        <v>237</v>
      </c>
      <c r="AF18" s="102" t="s">
        <v>236</v>
      </c>
      <c r="AG18" s="102" t="s">
        <v>237</v>
      </c>
      <c r="AH18" s="102" t="s">
        <v>244</v>
      </c>
    </row>
    <row r="19" spans="2:28" ht="24.75" customHeight="1">
      <c r="B19" s="1" t="s">
        <v>38</v>
      </c>
      <c r="E19" s="1" t="s">
        <v>256</v>
      </c>
      <c r="L19" s="1" t="s">
        <v>251</v>
      </c>
      <c r="AB19" s="15"/>
    </row>
    <row r="20" spans="6:35" s="20" customFormat="1" ht="24.75" customHeight="1">
      <c r="F20" s="21"/>
      <c r="H20" s="20" t="s">
        <v>39</v>
      </c>
      <c r="M20" s="20" t="s">
        <v>39</v>
      </c>
      <c r="N20" s="20" t="s">
        <v>40</v>
      </c>
      <c r="O20" s="20" t="s">
        <v>41</v>
      </c>
      <c r="Q20" s="20" t="s">
        <v>42</v>
      </c>
      <c r="AI20" s="96"/>
    </row>
    <row r="21" spans="6:35" s="20" customFormat="1" ht="24.75" customHeight="1">
      <c r="F21" s="21"/>
      <c r="H21" s="20">
        <v>96</v>
      </c>
      <c r="M21" s="20">
        <v>392</v>
      </c>
      <c r="N21" s="20">
        <f>H21+M21</f>
        <v>488</v>
      </c>
      <c r="O21" s="20">
        <v>51</v>
      </c>
      <c r="P21" s="20">
        <f>N21-O21</f>
        <v>437</v>
      </c>
      <c r="Q21" s="20">
        <v>61</v>
      </c>
      <c r="AI21" s="96"/>
    </row>
    <row r="22" spans="6:10" ht="24.75" customHeight="1">
      <c r="F22" s="102" t="s">
        <v>45</v>
      </c>
      <c r="G22" s="1" t="s">
        <v>46</v>
      </c>
      <c r="I22" s="1" t="s">
        <v>47</v>
      </c>
      <c r="J22" s="29" t="s">
        <v>48</v>
      </c>
    </row>
    <row r="23" spans="7:10" ht="24.75" customHeight="1">
      <c r="G23" s="1" t="s">
        <v>51</v>
      </c>
      <c r="I23" s="1" t="s">
        <v>49</v>
      </c>
      <c r="J23" s="29" t="s">
        <v>50</v>
      </c>
    </row>
    <row r="24" spans="7:10" ht="24.75" customHeight="1">
      <c r="G24" s="1" t="s">
        <v>52</v>
      </c>
      <c r="I24" s="1" t="s">
        <v>53</v>
      </c>
      <c r="J24" s="29" t="s">
        <v>54</v>
      </c>
    </row>
  </sheetData>
  <sheetProtection/>
  <mergeCells count="17">
    <mergeCell ref="A2:AA2"/>
    <mergeCell ref="A4:A5"/>
    <mergeCell ref="B4:B5"/>
    <mergeCell ref="C4:C5"/>
    <mergeCell ref="D4:D5"/>
    <mergeCell ref="E4:I4"/>
    <mergeCell ref="J4:N4"/>
    <mergeCell ref="O4:O5"/>
    <mergeCell ref="P4:Q4"/>
    <mergeCell ref="R4:R5"/>
    <mergeCell ref="AG5:AH5"/>
    <mergeCell ref="S4:T4"/>
    <mergeCell ref="U4:U5"/>
    <mergeCell ref="V4:X4"/>
    <mergeCell ref="AA4:AA5"/>
    <mergeCell ref="AC5:AD5"/>
    <mergeCell ref="AE5:A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9"/>
  <sheetViews>
    <sheetView tabSelected="1" zoomScale="80" zoomScaleNormal="80"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N13" sqref="N13"/>
    </sheetView>
  </sheetViews>
  <sheetFormatPr defaultColWidth="9.140625" defaultRowHeight="12.75"/>
  <cols>
    <col min="1" max="1" width="6.421875" style="31" customWidth="1"/>
    <col min="2" max="2" width="28.57421875" style="31" bestFit="1" customWidth="1"/>
    <col min="3" max="3" width="35.421875" style="31" customWidth="1"/>
    <col min="4" max="5" width="6.57421875" style="31" hidden="1" customWidth="1"/>
    <col min="6" max="6" width="20.7109375" style="31" hidden="1" customWidth="1"/>
    <col min="7" max="7" width="20.7109375" style="31" customWidth="1"/>
    <col min="8" max="8" width="13.28125" style="31" customWidth="1"/>
    <col min="9" max="11" width="7.421875" style="31" hidden="1" customWidth="1"/>
    <col min="12" max="12" width="29.140625" style="39" customWidth="1"/>
    <col min="13" max="13" width="15.00390625" style="30" customWidth="1"/>
    <col min="14" max="40" width="9.140625" style="30" customWidth="1"/>
    <col min="41" max="16384" width="9.140625" style="31" customWidth="1"/>
  </cols>
  <sheetData>
    <row r="1" spans="1:12" ht="22.5" customHeight="1" hidden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46" ht="22.5" customHeight="1">
      <c r="A2" s="127" t="s">
        <v>73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32"/>
      <c r="N2" s="32"/>
      <c r="O2" s="32"/>
      <c r="P2" s="32"/>
      <c r="Q2" s="32"/>
      <c r="AO2" s="30"/>
      <c r="AP2" s="30"/>
      <c r="AQ2" s="30"/>
      <c r="AR2" s="30"/>
      <c r="AS2" s="30"/>
      <c r="AT2" s="30"/>
    </row>
    <row r="3" spans="1:46" ht="22.5" customHeight="1">
      <c r="A3" s="127" t="s">
        <v>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32"/>
      <c r="N3" s="32"/>
      <c r="O3" s="32"/>
      <c r="P3" s="32"/>
      <c r="Q3" s="32"/>
      <c r="AO3" s="30"/>
      <c r="AP3" s="30"/>
      <c r="AQ3" s="30"/>
      <c r="AR3" s="30"/>
      <c r="AS3" s="30"/>
      <c r="AT3" s="30"/>
    </row>
    <row r="4" spans="1:12" ht="20.25">
      <c r="A4" s="124" t="s">
        <v>56</v>
      </c>
      <c r="B4" s="124" t="s">
        <v>57</v>
      </c>
      <c r="C4" s="124" t="s">
        <v>58</v>
      </c>
      <c r="D4" s="124" t="s">
        <v>74</v>
      </c>
      <c r="E4" s="124"/>
      <c r="F4" s="124" t="s">
        <v>59</v>
      </c>
      <c r="G4" s="124" t="s">
        <v>60</v>
      </c>
      <c r="H4" s="124" t="s">
        <v>61</v>
      </c>
      <c r="I4" s="124" t="s">
        <v>75</v>
      </c>
      <c r="J4" s="124"/>
      <c r="K4" s="124"/>
      <c r="L4" s="124" t="s">
        <v>62</v>
      </c>
    </row>
    <row r="5" spans="1:12" ht="18.75" customHeight="1">
      <c r="A5" s="124"/>
      <c r="B5" s="124"/>
      <c r="C5" s="124"/>
      <c r="D5" s="44" t="s">
        <v>76</v>
      </c>
      <c r="E5" s="44" t="s">
        <v>77</v>
      </c>
      <c r="F5" s="124"/>
      <c r="G5" s="124"/>
      <c r="H5" s="124"/>
      <c r="I5" s="46">
        <v>2562</v>
      </c>
      <c r="J5" s="46">
        <v>2563</v>
      </c>
      <c r="K5" s="46">
        <v>2564</v>
      </c>
      <c r="L5" s="124"/>
    </row>
    <row r="6" spans="1:12" ht="20.25" hidden="1">
      <c r="A6" s="56"/>
      <c r="B6" s="56"/>
      <c r="C6" s="56"/>
      <c r="D6" s="56"/>
      <c r="E6" s="56"/>
      <c r="F6" s="56"/>
      <c r="G6" s="56"/>
      <c r="H6" s="56"/>
      <c r="I6" s="46"/>
      <c r="J6" s="46"/>
      <c r="K6" s="46"/>
      <c r="L6" s="56"/>
    </row>
    <row r="7" spans="1:12" ht="20.25">
      <c r="A7" s="33">
        <v>1</v>
      </c>
      <c r="B7" s="38" t="s">
        <v>82</v>
      </c>
      <c r="C7" s="38" t="s">
        <v>83</v>
      </c>
      <c r="D7" s="36"/>
      <c r="E7" s="36"/>
      <c r="F7" s="36" t="s">
        <v>63</v>
      </c>
      <c r="G7" s="36" t="s">
        <v>63</v>
      </c>
      <c r="H7" s="35">
        <v>242948</v>
      </c>
      <c r="I7" s="36"/>
      <c r="J7" s="36"/>
      <c r="K7" s="47" t="s">
        <v>78</v>
      </c>
      <c r="L7" s="38" t="s">
        <v>84</v>
      </c>
    </row>
    <row r="8" spans="1:12" ht="22.5" customHeight="1">
      <c r="A8" s="33">
        <v>2</v>
      </c>
      <c r="B8" s="36" t="s">
        <v>85</v>
      </c>
      <c r="C8" s="36" t="s">
        <v>86</v>
      </c>
      <c r="D8" s="36"/>
      <c r="E8" s="36"/>
      <c r="F8" s="36" t="s">
        <v>63</v>
      </c>
      <c r="G8" s="36" t="s">
        <v>63</v>
      </c>
      <c r="H8" s="35">
        <v>242948</v>
      </c>
      <c r="I8" s="36"/>
      <c r="J8" s="36"/>
      <c r="K8" s="47" t="s">
        <v>78</v>
      </c>
      <c r="L8" s="38" t="s">
        <v>84</v>
      </c>
    </row>
    <row r="9" spans="1:12" ht="22.5" customHeight="1">
      <c r="A9" s="33">
        <v>3</v>
      </c>
      <c r="B9" s="36" t="s">
        <v>87</v>
      </c>
      <c r="C9" s="36" t="s">
        <v>64</v>
      </c>
      <c r="D9" s="36"/>
      <c r="E9" s="36"/>
      <c r="F9" s="36" t="s">
        <v>63</v>
      </c>
      <c r="G9" s="36" t="s">
        <v>63</v>
      </c>
      <c r="H9" s="35">
        <v>242948</v>
      </c>
      <c r="I9" s="36"/>
      <c r="J9" s="36"/>
      <c r="K9" s="47" t="s">
        <v>78</v>
      </c>
      <c r="L9" s="36" t="s">
        <v>88</v>
      </c>
    </row>
    <row r="10" spans="1:13" ht="22.5" customHeight="1">
      <c r="A10" s="33">
        <v>4</v>
      </c>
      <c r="B10" s="37" t="s">
        <v>91</v>
      </c>
      <c r="C10" s="37" t="s">
        <v>64</v>
      </c>
      <c r="D10" s="37"/>
      <c r="E10" s="37"/>
      <c r="F10" s="37" t="s">
        <v>63</v>
      </c>
      <c r="G10" s="37" t="s">
        <v>63</v>
      </c>
      <c r="H10" s="103">
        <v>242948</v>
      </c>
      <c r="I10" s="37"/>
      <c r="J10" s="37"/>
      <c r="K10" s="104" t="s">
        <v>78</v>
      </c>
      <c r="L10" s="37" t="s">
        <v>88</v>
      </c>
      <c r="M10" s="30" t="s">
        <v>226</v>
      </c>
    </row>
    <row r="11" spans="1:12" ht="22.5" customHeight="1">
      <c r="A11" s="33">
        <v>5</v>
      </c>
      <c r="B11" s="36" t="s">
        <v>90</v>
      </c>
      <c r="C11" s="36" t="s">
        <v>64</v>
      </c>
      <c r="D11" s="36"/>
      <c r="E11" s="36"/>
      <c r="F11" s="36" t="s">
        <v>65</v>
      </c>
      <c r="G11" s="36" t="s">
        <v>65</v>
      </c>
      <c r="H11" s="35">
        <v>242948</v>
      </c>
      <c r="I11" s="36"/>
      <c r="J11" s="36"/>
      <c r="K11" s="47" t="s">
        <v>78</v>
      </c>
      <c r="L11" s="36" t="s">
        <v>88</v>
      </c>
    </row>
    <row r="12" spans="1:12" ht="22.5" customHeight="1">
      <c r="A12" s="33">
        <v>6</v>
      </c>
      <c r="B12" s="36" t="s">
        <v>92</v>
      </c>
      <c r="C12" s="36" t="s">
        <v>64</v>
      </c>
      <c r="D12" s="36"/>
      <c r="E12" s="36"/>
      <c r="F12" s="36" t="s">
        <v>65</v>
      </c>
      <c r="G12" s="36" t="s">
        <v>65</v>
      </c>
      <c r="H12" s="35">
        <v>242948</v>
      </c>
      <c r="I12" s="36"/>
      <c r="J12" s="36"/>
      <c r="K12" s="47" t="s">
        <v>78</v>
      </c>
      <c r="L12" s="36" t="s">
        <v>88</v>
      </c>
    </row>
    <row r="13" spans="1:12" ht="22.5" customHeight="1">
      <c r="A13" s="33">
        <v>7</v>
      </c>
      <c r="B13" s="36" t="s">
        <v>93</v>
      </c>
      <c r="C13" s="36" t="s">
        <v>64</v>
      </c>
      <c r="D13" s="36"/>
      <c r="E13" s="36"/>
      <c r="F13" s="36" t="s">
        <v>65</v>
      </c>
      <c r="G13" s="36" t="s">
        <v>65</v>
      </c>
      <c r="H13" s="35">
        <v>242948</v>
      </c>
      <c r="I13" s="36"/>
      <c r="J13" s="36"/>
      <c r="K13" s="47" t="s">
        <v>78</v>
      </c>
      <c r="L13" s="36" t="s">
        <v>88</v>
      </c>
    </row>
    <row r="14" spans="1:12" ht="22.5" customHeight="1">
      <c r="A14" s="33">
        <v>8</v>
      </c>
      <c r="B14" s="36" t="s">
        <v>94</v>
      </c>
      <c r="C14" s="36" t="s">
        <v>64</v>
      </c>
      <c r="D14" s="36"/>
      <c r="E14" s="36"/>
      <c r="F14" s="36" t="s">
        <v>65</v>
      </c>
      <c r="G14" s="36" t="s">
        <v>65</v>
      </c>
      <c r="H14" s="35">
        <v>242948</v>
      </c>
      <c r="I14" s="36"/>
      <c r="J14" s="36"/>
      <c r="K14" s="47" t="s">
        <v>78</v>
      </c>
      <c r="L14" s="36" t="s">
        <v>95</v>
      </c>
    </row>
    <row r="15" spans="1:12" ht="22.5" customHeight="1">
      <c r="A15" s="33">
        <v>9</v>
      </c>
      <c r="B15" s="36" t="s">
        <v>102</v>
      </c>
      <c r="C15" s="36" t="s">
        <v>64</v>
      </c>
      <c r="D15" s="36"/>
      <c r="E15" s="36"/>
      <c r="F15" s="36" t="s">
        <v>65</v>
      </c>
      <c r="G15" s="36" t="s">
        <v>65</v>
      </c>
      <c r="H15" s="35">
        <v>242948</v>
      </c>
      <c r="I15" s="36"/>
      <c r="J15" s="36"/>
      <c r="K15" s="47" t="s">
        <v>78</v>
      </c>
      <c r="L15" s="36" t="s">
        <v>95</v>
      </c>
    </row>
    <row r="16" spans="1:12" ht="22.5" customHeight="1">
      <c r="A16" s="33">
        <v>10</v>
      </c>
      <c r="B16" s="36" t="s">
        <v>103</v>
      </c>
      <c r="C16" s="36" t="s">
        <v>64</v>
      </c>
      <c r="D16" s="36"/>
      <c r="E16" s="36"/>
      <c r="F16" s="36" t="s">
        <v>65</v>
      </c>
      <c r="G16" s="36" t="s">
        <v>65</v>
      </c>
      <c r="H16" s="35">
        <v>242948</v>
      </c>
      <c r="I16" s="36"/>
      <c r="J16" s="36"/>
      <c r="K16" s="47" t="s">
        <v>78</v>
      </c>
      <c r="L16" s="36" t="s">
        <v>95</v>
      </c>
    </row>
    <row r="17" spans="1:12" ht="22.5" customHeight="1">
      <c r="A17" s="33">
        <v>11</v>
      </c>
      <c r="B17" s="36" t="s">
        <v>104</v>
      </c>
      <c r="C17" s="36" t="s">
        <v>64</v>
      </c>
      <c r="D17" s="36"/>
      <c r="E17" s="36"/>
      <c r="F17" s="36" t="s">
        <v>65</v>
      </c>
      <c r="G17" s="36" t="s">
        <v>65</v>
      </c>
      <c r="H17" s="35">
        <v>242948</v>
      </c>
      <c r="I17" s="36"/>
      <c r="J17" s="36"/>
      <c r="K17" s="47" t="s">
        <v>78</v>
      </c>
      <c r="L17" s="36" t="s">
        <v>95</v>
      </c>
    </row>
    <row r="18" spans="1:12" ht="22.5" customHeight="1">
      <c r="A18" s="33">
        <v>12</v>
      </c>
      <c r="B18" s="36" t="s">
        <v>107</v>
      </c>
      <c r="C18" s="36" t="s">
        <v>64</v>
      </c>
      <c r="D18" s="36"/>
      <c r="E18" s="36"/>
      <c r="F18" s="36" t="s">
        <v>65</v>
      </c>
      <c r="G18" s="36" t="s">
        <v>65</v>
      </c>
      <c r="H18" s="35">
        <v>242948</v>
      </c>
      <c r="I18" s="36"/>
      <c r="J18" s="36"/>
      <c r="K18" s="47" t="s">
        <v>78</v>
      </c>
      <c r="L18" s="36" t="s">
        <v>95</v>
      </c>
    </row>
    <row r="19" spans="1:12" ht="22.5" customHeight="1">
      <c r="A19" s="33">
        <v>13</v>
      </c>
      <c r="B19" s="36" t="s">
        <v>108</v>
      </c>
      <c r="C19" s="36" t="s">
        <v>64</v>
      </c>
      <c r="D19" s="36"/>
      <c r="E19" s="36"/>
      <c r="F19" s="36" t="s">
        <v>65</v>
      </c>
      <c r="G19" s="36" t="s">
        <v>65</v>
      </c>
      <c r="H19" s="35">
        <v>242948</v>
      </c>
      <c r="I19" s="36"/>
      <c r="J19" s="36"/>
      <c r="K19" s="47" t="s">
        <v>78</v>
      </c>
      <c r="L19" s="36" t="s">
        <v>95</v>
      </c>
    </row>
    <row r="20" spans="1:12" ht="22.5" customHeight="1">
      <c r="A20" s="33">
        <v>14</v>
      </c>
      <c r="B20" s="36" t="s">
        <v>109</v>
      </c>
      <c r="C20" s="36" t="s">
        <v>64</v>
      </c>
      <c r="D20" s="36"/>
      <c r="E20" s="36"/>
      <c r="F20" s="36" t="s">
        <v>65</v>
      </c>
      <c r="G20" s="36" t="s">
        <v>65</v>
      </c>
      <c r="H20" s="35">
        <v>242948</v>
      </c>
      <c r="I20" s="36"/>
      <c r="J20" s="36"/>
      <c r="K20" s="47" t="s">
        <v>78</v>
      </c>
      <c r="L20" s="36" t="s">
        <v>95</v>
      </c>
    </row>
    <row r="21" spans="1:12" ht="22.5" customHeight="1">
      <c r="A21" s="33">
        <v>15</v>
      </c>
      <c r="B21" s="36" t="s">
        <v>111</v>
      </c>
      <c r="C21" s="36" t="s">
        <v>64</v>
      </c>
      <c r="D21" s="36"/>
      <c r="E21" s="36"/>
      <c r="F21" s="36" t="s">
        <v>65</v>
      </c>
      <c r="G21" s="36" t="s">
        <v>65</v>
      </c>
      <c r="H21" s="35">
        <v>242948</v>
      </c>
      <c r="I21" s="36"/>
      <c r="J21" s="36"/>
      <c r="K21" s="47" t="s">
        <v>78</v>
      </c>
      <c r="L21" s="36" t="s">
        <v>95</v>
      </c>
    </row>
    <row r="22" spans="1:12" ht="22.5" customHeight="1">
      <c r="A22" s="33">
        <v>16</v>
      </c>
      <c r="B22" s="36" t="s">
        <v>113</v>
      </c>
      <c r="C22" s="36" t="s">
        <v>64</v>
      </c>
      <c r="D22" s="36"/>
      <c r="E22" s="36"/>
      <c r="F22" s="36" t="s">
        <v>65</v>
      </c>
      <c r="G22" s="36" t="s">
        <v>65</v>
      </c>
      <c r="H22" s="35">
        <v>242948</v>
      </c>
      <c r="I22" s="36"/>
      <c r="J22" s="36"/>
      <c r="K22" s="47" t="s">
        <v>78</v>
      </c>
      <c r="L22" s="36" t="s">
        <v>95</v>
      </c>
    </row>
    <row r="23" spans="1:12" ht="22.5" customHeight="1">
      <c r="A23" s="33">
        <v>17</v>
      </c>
      <c r="B23" s="36" t="s">
        <v>115</v>
      </c>
      <c r="C23" s="36" t="s">
        <v>64</v>
      </c>
      <c r="D23" s="36"/>
      <c r="E23" s="36"/>
      <c r="F23" s="36" t="s">
        <v>65</v>
      </c>
      <c r="G23" s="36" t="s">
        <v>65</v>
      </c>
      <c r="H23" s="35">
        <v>242948</v>
      </c>
      <c r="I23" s="36"/>
      <c r="J23" s="36"/>
      <c r="K23" s="47" t="s">
        <v>78</v>
      </c>
      <c r="L23" s="36" t="s">
        <v>95</v>
      </c>
    </row>
    <row r="24" spans="1:12" ht="22.5" customHeight="1">
      <c r="A24" s="33">
        <v>18</v>
      </c>
      <c r="B24" s="36" t="s">
        <v>116</v>
      </c>
      <c r="C24" s="36" t="s">
        <v>64</v>
      </c>
      <c r="D24" s="36"/>
      <c r="E24" s="36"/>
      <c r="F24" s="36" t="s">
        <v>65</v>
      </c>
      <c r="G24" s="36" t="s">
        <v>65</v>
      </c>
      <c r="H24" s="35">
        <v>242948</v>
      </c>
      <c r="I24" s="36"/>
      <c r="J24" s="36"/>
      <c r="K24" s="47" t="s">
        <v>78</v>
      </c>
      <c r="L24" s="36" t="s">
        <v>95</v>
      </c>
    </row>
    <row r="25" spans="1:12" ht="22.5" customHeight="1">
      <c r="A25" s="33">
        <v>19</v>
      </c>
      <c r="B25" s="36" t="s">
        <v>117</v>
      </c>
      <c r="C25" s="36" t="s">
        <v>64</v>
      </c>
      <c r="D25" s="36"/>
      <c r="E25" s="36"/>
      <c r="F25" s="36" t="s">
        <v>65</v>
      </c>
      <c r="G25" s="36" t="s">
        <v>65</v>
      </c>
      <c r="H25" s="35">
        <v>242948</v>
      </c>
      <c r="I25" s="36"/>
      <c r="J25" s="36"/>
      <c r="K25" s="47" t="s">
        <v>78</v>
      </c>
      <c r="L25" s="36" t="s">
        <v>95</v>
      </c>
    </row>
    <row r="26" spans="1:12" ht="22.5" customHeight="1">
      <c r="A26" s="33">
        <v>20</v>
      </c>
      <c r="B26" s="36" t="s">
        <v>118</v>
      </c>
      <c r="C26" s="36" t="s">
        <v>64</v>
      </c>
      <c r="D26" s="36"/>
      <c r="E26" s="36"/>
      <c r="F26" s="36" t="s">
        <v>65</v>
      </c>
      <c r="G26" s="36" t="s">
        <v>65</v>
      </c>
      <c r="H26" s="35">
        <v>242948</v>
      </c>
      <c r="I26" s="36"/>
      <c r="J26" s="36"/>
      <c r="K26" s="47" t="s">
        <v>78</v>
      </c>
      <c r="L26" s="36" t="s">
        <v>95</v>
      </c>
    </row>
    <row r="27" spans="1:12" ht="22.5" customHeight="1">
      <c r="A27" s="33">
        <v>21</v>
      </c>
      <c r="B27" s="36" t="s">
        <v>119</v>
      </c>
      <c r="C27" s="36" t="s">
        <v>64</v>
      </c>
      <c r="D27" s="36"/>
      <c r="E27" s="36"/>
      <c r="F27" s="36" t="s">
        <v>65</v>
      </c>
      <c r="G27" s="36" t="s">
        <v>65</v>
      </c>
      <c r="H27" s="35">
        <v>242948</v>
      </c>
      <c r="I27" s="36"/>
      <c r="J27" s="36"/>
      <c r="K27" s="47" t="s">
        <v>78</v>
      </c>
      <c r="L27" s="36" t="s">
        <v>95</v>
      </c>
    </row>
    <row r="28" spans="1:12" ht="22.5" customHeight="1">
      <c r="A28" s="33">
        <v>22</v>
      </c>
      <c r="B28" s="36" t="s">
        <v>120</v>
      </c>
      <c r="C28" s="36" t="s">
        <v>64</v>
      </c>
      <c r="D28" s="36"/>
      <c r="E28" s="36"/>
      <c r="F28" s="36" t="s">
        <v>65</v>
      </c>
      <c r="G28" s="36" t="s">
        <v>65</v>
      </c>
      <c r="H28" s="35">
        <v>242948</v>
      </c>
      <c r="I28" s="36"/>
      <c r="J28" s="36"/>
      <c r="K28" s="47" t="s">
        <v>78</v>
      </c>
      <c r="L28" s="36" t="s">
        <v>95</v>
      </c>
    </row>
    <row r="29" spans="1:12" ht="22.5" customHeight="1">
      <c r="A29" s="33">
        <v>23</v>
      </c>
      <c r="B29" s="36" t="s">
        <v>241</v>
      </c>
      <c r="C29" s="36" t="s">
        <v>64</v>
      </c>
      <c r="D29" s="36"/>
      <c r="E29" s="36"/>
      <c r="F29" s="36" t="s">
        <v>65</v>
      </c>
      <c r="G29" s="36" t="s">
        <v>65</v>
      </c>
      <c r="H29" s="35">
        <v>242948</v>
      </c>
      <c r="I29" s="36"/>
      <c r="J29" s="36"/>
      <c r="K29" s="47" t="s">
        <v>78</v>
      </c>
      <c r="L29" s="36" t="s">
        <v>95</v>
      </c>
    </row>
    <row r="30" spans="1:12" ht="22.5" customHeight="1">
      <c r="A30" s="33">
        <v>24</v>
      </c>
      <c r="B30" s="36" t="s">
        <v>121</v>
      </c>
      <c r="C30" s="36" t="s">
        <v>64</v>
      </c>
      <c r="D30" s="36"/>
      <c r="E30" s="36"/>
      <c r="F30" s="36" t="s">
        <v>65</v>
      </c>
      <c r="G30" s="36" t="s">
        <v>65</v>
      </c>
      <c r="H30" s="35">
        <v>242948</v>
      </c>
      <c r="I30" s="36"/>
      <c r="J30" s="36"/>
      <c r="K30" s="47" t="s">
        <v>78</v>
      </c>
      <c r="L30" s="36" t="s">
        <v>95</v>
      </c>
    </row>
    <row r="31" spans="1:12" ht="22.5" customHeight="1">
      <c r="A31" s="33">
        <v>25</v>
      </c>
      <c r="B31" s="36" t="s">
        <v>122</v>
      </c>
      <c r="C31" s="36" t="s">
        <v>64</v>
      </c>
      <c r="D31" s="36"/>
      <c r="E31" s="36"/>
      <c r="F31" s="36" t="s">
        <v>65</v>
      </c>
      <c r="G31" s="36" t="s">
        <v>65</v>
      </c>
      <c r="H31" s="35">
        <v>242948</v>
      </c>
      <c r="I31" s="36"/>
      <c r="J31" s="36"/>
      <c r="K31" s="47" t="s">
        <v>78</v>
      </c>
      <c r="L31" s="36" t="s">
        <v>95</v>
      </c>
    </row>
    <row r="32" spans="1:12" ht="22.5" customHeight="1">
      <c r="A32" s="33">
        <v>26</v>
      </c>
      <c r="B32" s="36" t="s">
        <v>123</v>
      </c>
      <c r="C32" s="36" t="s">
        <v>64</v>
      </c>
      <c r="D32" s="36"/>
      <c r="E32" s="36"/>
      <c r="F32" s="36" t="s">
        <v>65</v>
      </c>
      <c r="G32" s="36" t="s">
        <v>65</v>
      </c>
      <c r="H32" s="35">
        <v>242948</v>
      </c>
      <c r="I32" s="36"/>
      <c r="J32" s="36"/>
      <c r="K32" s="47" t="s">
        <v>78</v>
      </c>
      <c r="L32" s="36" t="s">
        <v>95</v>
      </c>
    </row>
    <row r="33" spans="1:12" ht="22.5" customHeight="1">
      <c r="A33" s="33">
        <v>27</v>
      </c>
      <c r="B33" s="36" t="s">
        <v>124</v>
      </c>
      <c r="C33" s="36" t="s">
        <v>64</v>
      </c>
      <c r="D33" s="36"/>
      <c r="E33" s="36"/>
      <c r="F33" s="36" t="s">
        <v>65</v>
      </c>
      <c r="G33" s="36" t="s">
        <v>65</v>
      </c>
      <c r="H33" s="35">
        <v>242948</v>
      </c>
      <c r="I33" s="36"/>
      <c r="J33" s="36"/>
      <c r="K33" s="47" t="s">
        <v>78</v>
      </c>
      <c r="L33" s="36" t="s">
        <v>95</v>
      </c>
    </row>
    <row r="34" spans="1:12" ht="22.5" customHeight="1">
      <c r="A34" s="33">
        <v>28</v>
      </c>
      <c r="B34" s="36" t="s">
        <v>127</v>
      </c>
      <c r="C34" s="36" t="s">
        <v>64</v>
      </c>
      <c r="D34" s="36"/>
      <c r="E34" s="36"/>
      <c r="F34" s="36" t="s">
        <v>65</v>
      </c>
      <c r="G34" s="36" t="s">
        <v>65</v>
      </c>
      <c r="H34" s="35">
        <v>242948</v>
      </c>
      <c r="I34" s="36"/>
      <c r="J34" s="36"/>
      <c r="K34" s="47" t="s">
        <v>78</v>
      </c>
      <c r="L34" s="36" t="s">
        <v>95</v>
      </c>
    </row>
    <row r="35" spans="1:12" ht="22.5" customHeight="1">
      <c r="A35" s="33">
        <v>29</v>
      </c>
      <c r="B35" s="36" t="s">
        <v>128</v>
      </c>
      <c r="C35" s="36" t="s">
        <v>64</v>
      </c>
      <c r="D35" s="36"/>
      <c r="E35" s="36"/>
      <c r="F35" s="36" t="s">
        <v>65</v>
      </c>
      <c r="G35" s="36" t="s">
        <v>65</v>
      </c>
      <c r="H35" s="35">
        <v>242948</v>
      </c>
      <c r="I35" s="36"/>
      <c r="J35" s="36"/>
      <c r="K35" s="47" t="s">
        <v>78</v>
      </c>
      <c r="L35" s="36" t="s">
        <v>95</v>
      </c>
    </row>
    <row r="36" spans="1:12" ht="22.5" customHeight="1">
      <c r="A36" s="33">
        <v>30</v>
      </c>
      <c r="B36" s="36" t="s">
        <v>131</v>
      </c>
      <c r="C36" s="36" t="s">
        <v>64</v>
      </c>
      <c r="D36" s="36"/>
      <c r="E36" s="36"/>
      <c r="F36" s="36" t="s">
        <v>65</v>
      </c>
      <c r="G36" s="36" t="s">
        <v>65</v>
      </c>
      <c r="H36" s="35">
        <v>242948</v>
      </c>
      <c r="I36" s="36"/>
      <c r="J36" s="36"/>
      <c r="K36" s="47" t="s">
        <v>78</v>
      </c>
      <c r="L36" s="36" t="s">
        <v>95</v>
      </c>
    </row>
    <row r="37" spans="1:12" ht="22.5" customHeight="1">
      <c r="A37" s="33">
        <v>31</v>
      </c>
      <c r="B37" s="36" t="s">
        <v>133</v>
      </c>
      <c r="C37" s="36" t="s">
        <v>64</v>
      </c>
      <c r="D37" s="36"/>
      <c r="E37" s="36"/>
      <c r="F37" s="36" t="s">
        <v>65</v>
      </c>
      <c r="G37" s="36" t="s">
        <v>65</v>
      </c>
      <c r="H37" s="35">
        <v>242948</v>
      </c>
      <c r="I37" s="36"/>
      <c r="J37" s="36"/>
      <c r="K37" s="47" t="s">
        <v>78</v>
      </c>
      <c r="L37" s="36" t="s">
        <v>95</v>
      </c>
    </row>
    <row r="38" spans="1:12" ht="22.5" customHeight="1">
      <c r="A38" s="33">
        <v>32</v>
      </c>
      <c r="B38" s="36" t="s">
        <v>143</v>
      </c>
      <c r="C38" s="36" t="s">
        <v>64</v>
      </c>
      <c r="D38" s="36"/>
      <c r="E38" s="36"/>
      <c r="F38" s="36" t="s">
        <v>65</v>
      </c>
      <c r="G38" s="36" t="s">
        <v>65</v>
      </c>
      <c r="H38" s="35">
        <v>242948</v>
      </c>
      <c r="I38" s="36"/>
      <c r="J38" s="36"/>
      <c r="K38" s="47" t="s">
        <v>78</v>
      </c>
      <c r="L38" s="36" t="s">
        <v>95</v>
      </c>
    </row>
    <row r="39" spans="1:12" ht="22.5" customHeight="1">
      <c r="A39" s="33">
        <v>33</v>
      </c>
      <c r="B39" s="36" t="s">
        <v>145</v>
      </c>
      <c r="C39" s="36" t="s">
        <v>64</v>
      </c>
      <c r="D39" s="36"/>
      <c r="E39" s="36"/>
      <c r="F39" s="36" t="s">
        <v>65</v>
      </c>
      <c r="G39" s="36" t="s">
        <v>65</v>
      </c>
      <c r="H39" s="35">
        <v>242948</v>
      </c>
      <c r="I39" s="36"/>
      <c r="J39" s="36"/>
      <c r="K39" s="47" t="s">
        <v>78</v>
      </c>
      <c r="L39" s="36" t="s">
        <v>95</v>
      </c>
    </row>
    <row r="40" spans="1:12" ht="22.5" customHeight="1">
      <c r="A40" s="33">
        <v>34</v>
      </c>
      <c r="B40" s="36" t="s">
        <v>147</v>
      </c>
      <c r="C40" s="36" t="s">
        <v>64</v>
      </c>
      <c r="D40" s="36"/>
      <c r="E40" s="36"/>
      <c r="F40" s="36" t="s">
        <v>65</v>
      </c>
      <c r="G40" s="36" t="s">
        <v>65</v>
      </c>
      <c r="H40" s="35">
        <v>242948</v>
      </c>
      <c r="I40" s="36"/>
      <c r="J40" s="36"/>
      <c r="K40" s="47" t="s">
        <v>78</v>
      </c>
      <c r="L40" s="36" t="s">
        <v>95</v>
      </c>
    </row>
    <row r="41" spans="1:12" ht="22.5" customHeight="1">
      <c r="A41" s="33">
        <v>35</v>
      </c>
      <c r="B41" s="36" t="s">
        <v>148</v>
      </c>
      <c r="C41" s="36" t="s">
        <v>64</v>
      </c>
      <c r="D41" s="36"/>
      <c r="E41" s="36"/>
      <c r="F41" s="36" t="s">
        <v>65</v>
      </c>
      <c r="G41" s="36" t="s">
        <v>65</v>
      </c>
      <c r="H41" s="35">
        <v>242948</v>
      </c>
      <c r="I41" s="36"/>
      <c r="J41" s="36"/>
      <c r="K41" s="47" t="s">
        <v>78</v>
      </c>
      <c r="L41" s="36" t="s">
        <v>95</v>
      </c>
    </row>
    <row r="42" spans="1:12" ht="22.5" customHeight="1">
      <c r="A42" s="33">
        <v>36</v>
      </c>
      <c r="B42" s="36" t="s">
        <v>149</v>
      </c>
      <c r="C42" s="36" t="s">
        <v>64</v>
      </c>
      <c r="D42" s="36"/>
      <c r="E42" s="36"/>
      <c r="F42" s="36" t="s">
        <v>65</v>
      </c>
      <c r="G42" s="36" t="s">
        <v>65</v>
      </c>
      <c r="H42" s="35">
        <v>242948</v>
      </c>
      <c r="I42" s="36"/>
      <c r="J42" s="36"/>
      <c r="K42" s="47" t="s">
        <v>78</v>
      </c>
      <c r="L42" s="36" t="s">
        <v>95</v>
      </c>
    </row>
    <row r="43" spans="1:12" ht="22.5" customHeight="1">
      <c r="A43" s="33">
        <v>37</v>
      </c>
      <c r="B43" s="36" t="s">
        <v>150</v>
      </c>
      <c r="C43" s="36" t="s">
        <v>64</v>
      </c>
      <c r="D43" s="36"/>
      <c r="E43" s="36"/>
      <c r="F43" s="36" t="s">
        <v>65</v>
      </c>
      <c r="G43" s="36" t="s">
        <v>65</v>
      </c>
      <c r="H43" s="35">
        <v>242948</v>
      </c>
      <c r="I43" s="36"/>
      <c r="J43" s="36"/>
      <c r="K43" s="47" t="s">
        <v>78</v>
      </c>
      <c r="L43" s="36" t="s">
        <v>95</v>
      </c>
    </row>
    <row r="44" spans="1:12" ht="22.5" customHeight="1">
      <c r="A44" s="33">
        <v>38</v>
      </c>
      <c r="B44" s="36" t="s">
        <v>151</v>
      </c>
      <c r="C44" s="36" t="s">
        <v>64</v>
      </c>
      <c r="D44" s="36"/>
      <c r="E44" s="36"/>
      <c r="F44" s="36" t="s">
        <v>65</v>
      </c>
      <c r="G44" s="36" t="s">
        <v>65</v>
      </c>
      <c r="H44" s="35">
        <v>242948</v>
      </c>
      <c r="I44" s="36"/>
      <c r="J44" s="36"/>
      <c r="K44" s="47" t="s">
        <v>78</v>
      </c>
      <c r="L44" s="36" t="s">
        <v>95</v>
      </c>
    </row>
    <row r="45" spans="1:12" ht="22.5" customHeight="1">
      <c r="A45" s="33">
        <v>39</v>
      </c>
      <c r="B45" s="36" t="s">
        <v>154</v>
      </c>
      <c r="C45" s="36" t="s">
        <v>64</v>
      </c>
      <c r="D45" s="36"/>
      <c r="E45" s="36"/>
      <c r="F45" s="36" t="s">
        <v>65</v>
      </c>
      <c r="G45" s="36" t="s">
        <v>65</v>
      </c>
      <c r="H45" s="35">
        <v>242948</v>
      </c>
      <c r="I45" s="36"/>
      <c r="J45" s="36"/>
      <c r="K45" s="47" t="s">
        <v>78</v>
      </c>
      <c r="L45" s="36" t="s">
        <v>95</v>
      </c>
    </row>
    <row r="46" spans="1:12" ht="22.5" customHeight="1">
      <c r="A46" s="33">
        <v>40</v>
      </c>
      <c r="B46" s="36" t="s">
        <v>156</v>
      </c>
      <c r="C46" s="36" t="s">
        <v>64</v>
      </c>
      <c r="D46" s="36"/>
      <c r="E46" s="36"/>
      <c r="F46" s="36" t="s">
        <v>65</v>
      </c>
      <c r="G46" s="36" t="s">
        <v>65</v>
      </c>
      <c r="H46" s="35">
        <v>242948</v>
      </c>
      <c r="I46" s="36"/>
      <c r="J46" s="36"/>
      <c r="K46" s="47" t="s">
        <v>78</v>
      </c>
      <c r="L46" s="36" t="s">
        <v>95</v>
      </c>
    </row>
    <row r="47" spans="1:12" ht="22.5" customHeight="1">
      <c r="A47" s="33">
        <v>41</v>
      </c>
      <c r="B47" s="36" t="s">
        <v>157</v>
      </c>
      <c r="C47" s="36" t="s">
        <v>64</v>
      </c>
      <c r="D47" s="36"/>
      <c r="E47" s="36"/>
      <c r="F47" s="36" t="s">
        <v>65</v>
      </c>
      <c r="G47" s="36" t="s">
        <v>65</v>
      </c>
      <c r="H47" s="35">
        <v>242948</v>
      </c>
      <c r="I47" s="36"/>
      <c r="J47" s="36"/>
      <c r="K47" s="47" t="s">
        <v>78</v>
      </c>
      <c r="L47" s="36" t="s">
        <v>95</v>
      </c>
    </row>
    <row r="48" spans="1:12" ht="22.5" customHeight="1">
      <c r="A48" s="33">
        <v>42</v>
      </c>
      <c r="B48" s="36" t="s">
        <v>158</v>
      </c>
      <c r="C48" s="36" t="s">
        <v>64</v>
      </c>
      <c r="D48" s="36"/>
      <c r="E48" s="36"/>
      <c r="F48" s="36" t="s">
        <v>65</v>
      </c>
      <c r="G48" s="36" t="s">
        <v>65</v>
      </c>
      <c r="H48" s="35">
        <v>242948</v>
      </c>
      <c r="I48" s="36"/>
      <c r="J48" s="36"/>
      <c r="K48" s="47" t="s">
        <v>78</v>
      </c>
      <c r="L48" s="36" t="s">
        <v>95</v>
      </c>
    </row>
    <row r="49" spans="1:12" ht="22.5" customHeight="1">
      <c r="A49" s="33">
        <v>43</v>
      </c>
      <c r="B49" s="36" t="s">
        <v>161</v>
      </c>
      <c r="C49" s="36" t="s">
        <v>64</v>
      </c>
      <c r="D49" s="36"/>
      <c r="E49" s="36"/>
      <c r="F49" s="36" t="s">
        <v>65</v>
      </c>
      <c r="G49" s="36" t="s">
        <v>65</v>
      </c>
      <c r="H49" s="35">
        <v>242948</v>
      </c>
      <c r="I49" s="36"/>
      <c r="J49" s="36"/>
      <c r="K49" s="47" t="s">
        <v>78</v>
      </c>
      <c r="L49" s="36" t="s">
        <v>95</v>
      </c>
    </row>
    <row r="50" spans="1:12" ht="22.5" customHeight="1">
      <c r="A50" s="33">
        <v>44</v>
      </c>
      <c r="B50" s="36" t="s">
        <v>162</v>
      </c>
      <c r="C50" s="36" t="s">
        <v>64</v>
      </c>
      <c r="D50" s="36"/>
      <c r="E50" s="36"/>
      <c r="F50" s="36" t="s">
        <v>65</v>
      </c>
      <c r="G50" s="36" t="s">
        <v>65</v>
      </c>
      <c r="H50" s="35">
        <v>242948</v>
      </c>
      <c r="I50" s="36"/>
      <c r="J50" s="36"/>
      <c r="K50" s="47" t="s">
        <v>78</v>
      </c>
      <c r="L50" s="36" t="s">
        <v>95</v>
      </c>
    </row>
    <row r="51" spans="1:12" ht="22.5" customHeight="1">
      <c r="A51" s="33">
        <v>45</v>
      </c>
      <c r="B51" s="36" t="s">
        <v>163</v>
      </c>
      <c r="C51" s="36" t="s">
        <v>64</v>
      </c>
      <c r="D51" s="36"/>
      <c r="E51" s="36"/>
      <c r="F51" s="36" t="s">
        <v>65</v>
      </c>
      <c r="G51" s="36" t="s">
        <v>65</v>
      </c>
      <c r="H51" s="35">
        <v>242948</v>
      </c>
      <c r="I51" s="36"/>
      <c r="J51" s="36"/>
      <c r="K51" s="47" t="s">
        <v>78</v>
      </c>
      <c r="L51" s="36" t="s">
        <v>95</v>
      </c>
    </row>
    <row r="52" spans="1:12" ht="22.5" customHeight="1">
      <c r="A52" s="33">
        <v>46</v>
      </c>
      <c r="B52" s="36" t="s">
        <v>165</v>
      </c>
      <c r="C52" s="36" t="s">
        <v>64</v>
      </c>
      <c r="D52" s="36"/>
      <c r="E52" s="36"/>
      <c r="F52" s="36" t="s">
        <v>65</v>
      </c>
      <c r="G52" s="36" t="s">
        <v>65</v>
      </c>
      <c r="H52" s="35">
        <v>242948</v>
      </c>
      <c r="I52" s="36"/>
      <c r="J52" s="36"/>
      <c r="K52" s="47" t="s">
        <v>78</v>
      </c>
      <c r="L52" s="36" t="s">
        <v>95</v>
      </c>
    </row>
    <row r="53" spans="1:12" ht="22.5" customHeight="1">
      <c r="A53" s="33">
        <v>47</v>
      </c>
      <c r="B53" s="36" t="s">
        <v>166</v>
      </c>
      <c r="C53" s="36" t="s">
        <v>64</v>
      </c>
      <c r="D53" s="36"/>
      <c r="E53" s="36"/>
      <c r="F53" s="36" t="s">
        <v>65</v>
      </c>
      <c r="G53" s="36" t="s">
        <v>65</v>
      </c>
      <c r="H53" s="35">
        <v>242948</v>
      </c>
      <c r="I53" s="36"/>
      <c r="J53" s="36"/>
      <c r="K53" s="47" t="s">
        <v>78</v>
      </c>
      <c r="L53" s="36" t="s">
        <v>95</v>
      </c>
    </row>
    <row r="54" spans="1:12" ht="22.5" customHeight="1">
      <c r="A54" s="33">
        <v>48</v>
      </c>
      <c r="B54" s="36" t="s">
        <v>167</v>
      </c>
      <c r="C54" s="36" t="s">
        <v>64</v>
      </c>
      <c r="D54" s="36"/>
      <c r="E54" s="36"/>
      <c r="F54" s="36" t="s">
        <v>65</v>
      </c>
      <c r="G54" s="36" t="s">
        <v>65</v>
      </c>
      <c r="H54" s="35">
        <v>242948</v>
      </c>
      <c r="I54" s="36"/>
      <c r="J54" s="36"/>
      <c r="K54" s="47" t="s">
        <v>78</v>
      </c>
      <c r="L54" s="36" t="s">
        <v>95</v>
      </c>
    </row>
    <row r="55" spans="1:12" ht="22.5" customHeight="1">
      <c r="A55" s="33">
        <v>49</v>
      </c>
      <c r="B55" s="36" t="s">
        <v>169</v>
      </c>
      <c r="C55" s="36" t="s">
        <v>64</v>
      </c>
      <c r="D55" s="36"/>
      <c r="E55" s="36"/>
      <c r="F55" s="36" t="s">
        <v>65</v>
      </c>
      <c r="G55" s="36" t="s">
        <v>65</v>
      </c>
      <c r="H55" s="35">
        <v>242948</v>
      </c>
      <c r="I55" s="36"/>
      <c r="J55" s="36"/>
      <c r="K55" s="47" t="s">
        <v>78</v>
      </c>
      <c r="L55" s="36" t="s">
        <v>95</v>
      </c>
    </row>
    <row r="56" spans="1:12" ht="22.5" customHeight="1">
      <c r="A56" s="33">
        <v>50</v>
      </c>
      <c r="B56" s="36" t="s">
        <v>172</v>
      </c>
      <c r="C56" s="36" t="s">
        <v>64</v>
      </c>
      <c r="D56" s="36"/>
      <c r="E56" s="36"/>
      <c r="F56" s="36" t="s">
        <v>65</v>
      </c>
      <c r="G56" s="36" t="s">
        <v>65</v>
      </c>
      <c r="H56" s="35">
        <v>242948</v>
      </c>
      <c r="I56" s="36"/>
      <c r="J56" s="36"/>
      <c r="K56" s="47" t="s">
        <v>78</v>
      </c>
      <c r="L56" s="36" t="s">
        <v>95</v>
      </c>
    </row>
    <row r="57" spans="1:12" ht="22.5" customHeight="1">
      <c r="A57" s="33">
        <v>51</v>
      </c>
      <c r="B57" s="36" t="s">
        <v>173</v>
      </c>
      <c r="C57" s="36" t="s">
        <v>64</v>
      </c>
      <c r="D57" s="36"/>
      <c r="E57" s="36"/>
      <c r="F57" s="36" t="s">
        <v>65</v>
      </c>
      <c r="G57" s="36" t="s">
        <v>65</v>
      </c>
      <c r="H57" s="35">
        <v>242948</v>
      </c>
      <c r="I57" s="36"/>
      <c r="J57" s="36"/>
      <c r="K57" s="47" t="s">
        <v>78</v>
      </c>
      <c r="L57" s="36" t="s">
        <v>95</v>
      </c>
    </row>
    <row r="58" spans="1:12" ht="22.5" customHeight="1">
      <c r="A58" s="33">
        <v>52</v>
      </c>
      <c r="B58" s="36" t="s">
        <v>174</v>
      </c>
      <c r="C58" s="36" t="s">
        <v>64</v>
      </c>
      <c r="D58" s="36"/>
      <c r="E58" s="36"/>
      <c r="F58" s="36" t="s">
        <v>65</v>
      </c>
      <c r="G58" s="36" t="s">
        <v>65</v>
      </c>
      <c r="H58" s="35">
        <v>242948</v>
      </c>
      <c r="I58" s="36"/>
      <c r="J58" s="36"/>
      <c r="K58" s="47" t="s">
        <v>78</v>
      </c>
      <c r="L58" s="36" t="s">
        <v>95</v>
      </c>
    </row>
    <row r="59" spans="1:12" ht="22.5" customHeight="1">
      <c r="A59" s="33">
        <v>53</v>
      </c>
      <c r="B59" s="36" t="s">
        <v>175</v>
      </c>
      <c r="C59" s="36" t="s">
        <v>64</v>
      </c>
      <c r="D59" s="36"/>
      <c r="E59" s="36"/>
      <c r="F59" s="36" t="s">
        <v>65</v>
      </c>
      <c r="G59" s="36" t="s">
        <v>65</v>
      </c>
      <c r="H59" s="35">
        <v>242948</v>
      </c>
      <c r="I59" s="36"/>
      <c r="J59" s="36"/>
      <c r="K59" s="47" t="s">
        <v>78</v>
      </c>
      <c r="L59" s="36" t="s">
        <v>95</v>
      </c>
    </row>
    <row r="60" spans="1:12" ht="22.5" customHeight="1">
      <c r="A60" s="33">
        <v>54</v>
      </c>
      <c r="B60" s="36" t="s">
        <v>176</v>
      </c>
      <c r="C60" s="36" t="s">
        <v>64</v>
      </c>
      <c r="D60" s="36"/>
      <c r="E60" s="36"/>
      <c r="F60" s="36" t="s">
        <v>65</v>
      </c>
      <c r="G60" s="36" t="s">
        <v>65</v>
      </c>
      <c r="H60" s="35">
        <v>242948</v>
      </c>
      <c r="I60" s="36"/>
      <c r="J60" s="36"/>
      <c r="K60" s="47" t="s">
        <v>78</v>
      </c>
      <c r="L60" s="36" t="s">
        <v>95</v>
      </c>
    </row>
    <row r="61" spans="1:12" ht="22.5" customHeight="1">
      <c r="A61" s="33">
        <v>55</v>
      </c>
      <c r="B61" s="36" t="s">
        <v>96</v>
      </c>
      <c r="C61" s="36" t="s">
        <v>64</v>
      </c>
      <c r="D61" s="36"/>
      <c r="E61" s="36"/>
      <c r="F61" s="36" t="s">
        <v>63</v>
      </c>
      <c r="G61" s="36" t="s">
        <v>63</v>
      </c>
      <c r="H61" s="35">
        <v>242948</v>
      </c>
      <c r="I61" s="36"/>
      <c r="J61" s="36"/>
      <c r="K61" s="47" t="s">
        <v>78</v>
      </c>
      <c r="L61" s="36" t="s">
        <v>95</v>
      </c>
    </row>
    <row r="62" spans="1:12" ht="22.5" customHeight="1">
      <c r="A62" s="33">
        <v>56</v>
      </c>
      <c r="B62" s="36" t="s">
        <v>97</v>
      </c>
      <c r="C62" s="36" t="s">
        <v>64</v>
      </c>
      <c r="D62" s="36"/>
      <c r="E62" s="36"/>
      <c r="F62" s="36" t="s">
        <v>63</v>
      </c>
      <c r="G62" s="36" t="s">
        <v>63</v>
      </c>
      <c r="H62" s="35">
        <v>242948</v>
      </c>
      <c r="I62" s="36"/>
      <c r="J62" s="36"/>
      <c r="K62" s="47" t="s">
        <v>78</v>
      </c>
      <c r="L62" s="36" t="s">
        <v>95</v>
      </c>
    </row>
    <row r="63" spans="1:12" ht="22.5" customHeight="1">
      <c r="A63" s="33">
        <v>57</v>
      </c>
      <c r="B63" s="36" t="s">
        <v>98</v>
      </c>
      <c r="C63" s="36" t="s">
        <v>64</v>
      </c>
      <c r="D63" s="36"/>
      <c r="E63" s="36"/>
      <c r="F63" s="36" t="s">
        <v>63</v>
      </c>
      <c r="G63" s="36" t="s">
        <v>63</v>
      </c>
      <c r="H63" s="35">
        <v>242948</v>
      </c>
      <c r="I63" s="36"/>
      <c r="J63" s="36"/>
      <c r="K63" s="47" t="s">
        <v>78</v>
      </c>
      <c r="L63" s="36" t="s">
        <v>95</v>
      </c>
    </row>
    <row r="64" spans="1:12" ht="22.5" customHeight="1">
      <c r="A64" s="33">
        <v>58</v>
      </c>
      <c r="B64" s="36" t="s">
        <v>99</v>
      </c>
      <c r="C64" s="57" t="s">
        <v>223</v>
      </c>
      <c r="D64" s="36"/>
      <c r="E64" s="36"/>
      <c r="F64" s="36" t="s">
        <v>63</v>
      </c>
      <c r="G64" s="36" t="s">
        <v>63</v>
      </c>
      <c r="H64" s="35">
        <v>242948</v>
      </c>
      <c r="I64" s="36"/>
      <c r="J64" s="36"/>
      <c r="K64" s="47" t="s">
        <v>78</v>
      </c>
      <c r="L64" s="36" t="s">
        <v>95</v>
      </c>
    </row>
    <row r="65" spans="1:12" ht="22.5" customHeight="1">
      <c r="A65" s="33">
        <v>59</v>
      </c>
      <c r="B65" s="36" t="s">
        <v>100</v>
      </c>
      <c r="C65" s="36" t="s">
        <v>64</v>
      </c>
      <c r="D65" s="36"/>
      <c r="E65" s="36"/>
      <c r="F65" s="36" t="s">
        <v>63</v>
      </c>
      <c r="G65" s="36" t="s">
        <v>63</v>
      </c>
      <c r="H65" s="35">
        <v>242948</v>
      </c>
      <c r="I65" s="36"/>
      <c r="J65" s="36"/>
      <c r="K65" s="47" t="s">
        <v>78</v>
      </c>
      <c r="L65" s="36" t="s">
        <v>95</v>
      </c>
    </row>
    <row r="66" spans="1:12" ht="22.5" customHeight="1">
      <c r="A66" s="33">
        <v>60</v>
      </c>
      <c r="B66" s="36" t="s">
        <v>101</v>
      </c>
      <c r="C66" s="36" t="s">
        <v>64</v>
      </c>
      <c r="D66" s="36"/>
      <c r="E66" s="36"/>
      <c r="F66" s="36" t="s">
        <v>63</v>
      </c>
      <c r="G66" s="36" t="s">
        <v>63</v>
      </c>
      <c r="H66" s="35">
        <v>242948</v>
      </c>
      <c r="I66" s="36"/>
      <c r="J66" s="36"/>
      <c r="K66" s="47" t="s">
        <v>78</v>
      </c>
      <c r="L66" s="36" t="s">
        <v>95</v>
      </c>
    </row>
    <row r="67" spans="1:12" ht="22.5" customHeight="1">
      <c r="A67" s="33">
        <v>61</v>
      </c>
      <c r="B67" s="36" t="s">
        <v>105</v>
      </c>
      <c r="C67" s="36" t="s">
        <v>64</v>
      </c>
      <c r="D67" s="36"/>
      <c r="E67" s="36"/>
      <c r="F67" s="36" t="s">
        <v>63</v>
      </c>
      <c r="G67" s="36" t="s">
        <v>63</v>
      </c>
      <c r="H67" s="35">
        <v>242948</v>
      </c>
      <c r="I67" s="36"/>
      <c r="J67" s="36"/>
      <c r="K67" s="47" t="s">
        <v>78</v>
      </c>
      <c r="L67" s="36" t="s">
        <v>95</v>
      </c>
    </row>
    <row r="68" spans="1:12" ht="22.5" customHeight="1">
      <c r="A68" s="33">
        <v>62</v>
      </c>
      <c r="B68" s="36" t="s">
        <v>106</v>
      </c>
      <c r="C68" s="36" t="s">
        <v>64</v>
      </c>
      <c r="D68" s="36"/>
      <c r="E68" s="36"/>
      <c r="F68" s="36" t="s">
        <v>63</v>
      </c>
      <c r="G68" s="36" t="s">
        <v>63</v>
      </c>
      <c r="H68" s="35">
        <v>242948</v>
      </c>
      <c r="I68" s="36"/>
      <c r="J68" s="36"/>
      <c r="K68" s="47" t="s">
        <v>78</v>
      </c>
      <c r="L68" s="36" t="s">
        <v>95</v>
      </c>
    </row>
    <row r="69" spans="1:12" ht="22.5" customHeight="1">
      <c r="A69" s="33">
        <v>63</v>
      </c>
      <c r="B69" s="36" t="s">
        <v>110</v>
      </c>
      <c r="C69" s="36" t="s">
        <v>64</v>
      </c>
      <c r="D69" s="36"/>
      <c r="E69" s="36"/>
      <c r="F69" s="36" t="s">
        <v>63</v>
      </c>
      <c r="G69" s="36" t="s">
        <v>63</v>
      </c>
      <c r="H69" s="35">
        <v>242948</v>
      </c>
      <c r="I69" s="36"/>
      <c r="J69" s="36"/>
      <c r="K69" s="47" t="s">
        <v>78</v>
      </c>
      <c r="L69" s="36" t="s">
        <v>95</v>
      </c>
    </row>
    <row r="70" spans="1:12" ht="22.5" customHeight="1">
      <c r="A70" s="33">
        <v>64</v>
      </c>
      <c r="B70" s="36" t="s">
        <v>112</v>
      </c>
      <c r="C70" s="36" t="s">
        <v>64</v>
      </c>
      <c r="D70" s="36"/>
      <c r="E70" s="36"/>
      <c r="F70" s="36" t="s">
        <v>63</v>
      </c>
      <c r="G70" s="36" t="s">
        <v>63</v>
      </c>
      <c r="H70" s="35">
        <v>242948</v>
      </c>
      <c r="I70" s="36"/>
      <c r="J70" s="36"/>
      <c r="K70" s="47" t="s">
        <v>78</v>
      </c>
      <c r="L70" s="36" t="s">
        <v>95</v>
      </c>
    </row>
    <row r="71" spans="1:12" ht="22.5" customHeight="1">
      <c r="A71" s="33">
        <v>65</v>
      </c>
      <c r="B71" s="36" t="s">
        <v>114</v>
      </c>
      <c r="C71" s="36" t="s">
        <v>64</v>
      </c>
      <c r="D71" s="36"/>
      <c r="E71" s="36"/>
      <c r="F71" s="36" t="s">
        <v>63</v>
      </c>
      <c r="G71" s="36" t="s">
        <v>63</v>
      </c>
      <c r="H71" s="35">
        <v>242948</v>
      </c>
      <c r="I71" s="36"/>
      <c r="J71" s="36"/>
      <c r="K71" s="47" t="s">
        <v>78</v>
      </c>
      <c r="L71" s="36" t="s">
        <v>95</v>
      </c>
    </row>
    <row r="72" spans="1:12" ht="22.5" customHeight="1">
      <c r="A72" s="33">
        <v>66</v>
      </c>
      <c r="B72" s="36" t="s">
        <v>125</v>
      </c>
      <c r="C72" s="36" t="s">
        <v>64</v>
      </c>
      <c r="D72" s="36"/>
      <c r="E72" s="36"/>
      <c r="F72" s="36" t="s">
        <v>63</v>
      </c>
      <c r="G72" s="36" t="s">
        <v>63</v>
      </c>
      <c r="H72" s="35">
        <v>242948</v>
      </c>
      <c r="I72" s="36"/>
      <c r="J72" s="36"/>
      <c r="K72" s="47" t="s">
        <v>78</v>
      </c>
      <c r="L72" s="36" t="s">
        <v>95</v>
      </c>
    </row>
    <row r="73" spans="1:12" ht="22.5" customHeight="1">
      <c r="A73" s="33">
        <v>67</v>
      </c>
      <c r="B73" s="36" t="s">
        <v>126</v>
      </c>
      <c r="C73" s="36" t="s">
        <v>64</v>
      </c>
      <c r="D73" s="36"/>
      <c r="E73" s="36"/>
      <c r="F73" s="36" t="s">
        <v>63</v>
      </c>
      <c r="G73" s="36" t="s">
        <v>63</v>
      </c>
      <c r="H73" s="35">
        <v>242948</v>
      </c>
      <c r="I73" s="36"/>
      <c r="J73" s="36"/>
      <c r="K73" s="47" t="s">
        <v>78</v>
      </c>
      <c r="L73" s="36" t="s">
        <v>95</v>
      </c>
    </row>
    <row r="74" spans="1:12" ht="22.5" customHeight="1">
      <c r="A74" s="33">
        <v>68</v>
      </c>
      <c r="B74" s="36" t="s">
        <v>130</v>
      </c>
      <c r="C74" s="36" t="s">
        <v>64</v>
      </c>
      <c r="D74" s="36"/>
      <c r="E74" s="36"/>
      <c r="F74" s="36" t="s">
        <v>63</v>
      </c>
      <c r="G74" s="36" t="s">
        <v>63</v>
      </c>
      <c r="H74" s="35">
        <v>242948</v>
      </c>
      <c r="I74" s="36"/>
      <c r="J74" s="36"/>
      <c r="K74" s="47" t="s">
        <v>78</v>
      </c>
      <c r="L74" s="36" t="s">
        <v>95</v>
      </c>
    </row>
    <row r="75" spans="1:12" ht="22.5" customHeight="1">
      <c r="A75" s="33">
        <v>69</v>
      </c>
      <c r="B75" s="36" t="s">
        <v>132</v>
      </c>
      <c r="C75" s="36" t="s">
        <v>64</v>
      </c>
      <c r="D75" s="36"/>
      <c r="E75" s="36"/>
      <c r="F75" s="36" t="s">
        <v>63</v>
      </c>
      <c r="G75" s="36" t="s">
        <v>63</v>
      </c>
      <c r="H75" s="35">
        <v>242948</v>
      </c>
      <c r="I75" s="36"/>
      <c r="J75" s="36"/>
      <c r="K75" s="47" t="s">
        <v>78</v>
      </c>
      <c r="L75" s="36" t="s">
        <v>95</v>
      </c>
    </row>
    <row r="76" spans="1:12" ht="22.5" customHeight="1">
      <c r="A76" s="33">
        <v>70</v>
      </c>
      <c r="B76" s="36" t="s">
        <v>134</v>
      </c>
      <c r="C76" s="36" t="s">
        <v>64</v>
      </c>
      <c r="D76" s="36"/>
      <c r="E76" s="36"/>
      <c r="F76" s="36" t="s">
        <v>63</v>
      </c>
      <c r="G76" s="36" t="s">
        <v>63</v>
      </c>
      <c r="H76" s="35">
        <v>242948</v>
      </c>
      <c r="I76" s="36"/>
      <c r="J76" s="36"/>
      <c r="K76" s="47" t="s">
        <v>78</v>
      </c>
      <c r="L76" s="36" t="s">
        <v>95</v>
      </c>
    </row>
    <row r="77" spans="1:12" ht="22.5" customHeight="1">
      <c r="A77" s="33">
        <v>71</v>
      </c>
      <c r="B77" s="36" t="s">
        <v>135</v>
      </c>
      <c r="C77" s="36" t="s">
        <v>64</v>
      </c>
      <c r="D77" s="36"/>
      <c r="E77" s="36"/>
      <c r="F77" s="36" t="s">
        <v>63</v>
      </c>
      <c r="G77" s="36" t="s">
        <v>63</v>
      </c>
      <c r="H77" s="35">
        <v>242948</v>
      </c>
      <c r="I77" s="36"/>
      <c r="J77" s="36"/>
      <c r="K77" s="47" t="s">
        <v>78</v>
      </c>
      <c r="L77" s="36" t="s">
        <v>95</v>
      </c>
    </row>
    <row r="78" spans="1:12" ht="22.5" customHeight="1">
      <c r="A78" s="33">
        <v>72</v>
      </c>
      <c r="B78" s="36" t="s">
        <v>136</v>
      </c>
      <c r="C78" s="36" t="s">
        <v>64</v>
      </c>
      <c r="D78" s="36"/>
      <c r="E78" s="36"/>
      <c r="F78" s="36" t="s">
        <v>63</v>
      </c>
      <c r="G78" s="36" t="s">
        <v>63</v>
      </c>
      <c r="H78" s="35">
        <v>242948</v>
      </c>
      <c r="I78" s="36"/>
      <c r="J78" s="36"/>
      <c r="K78" s="47" t="s">
        <v>78</v>
      </c>
      <c r="L78" s="36" t="s">
        <v>95</v>
      </c>
    </row>
    <row r="79" spans="1:12" ht="22.5" customHeight="1">
      <c r="A79" s="33">
        <v>73</v>
      </c>
      <c r="B79" s="36" t="s">
        <v>137</v>
      </c>
      <c r="C79" s="36" t="s">
        <v>64</v>
      </c>
      <c r="D79" s="36"/>
      <c r="E79" s="36"/>
      <c r="F79" s="36" t="s">
        <v>63</v>
      </c>
      <c r="G79" s="36" t="s">
        <v>63</v>
      </c>
      <c r="H79" s="35">
        <v>242948</v>
      </c>
      <c r="I79" s="36"/>
      <c r="J79" s="36"/>
      <c r="K79" s="47" t="s">
        <v>78</v>
      </c>
      <c r="L79" s="36" t="s">
        <v>95</v>
      </c>
    </row>
    <row r="80" spans="1:12" ht="22.5" customHeight="1">
      <c r="A80" s="33">
        <v>74</v>
      </c>
      <c r="B80" s="36" t="s">
        <v>138</v>
      </c>
      <c r="C80" s="57" t="s">
        <v>253</v>
      </c>
      <c r="D80" s="36"/>
      <c r="E80" s="36"/>
      <c r="F80" s="36" t="s">
        <v>63</v>
      </c>
      <c r="G80" s="36" t="s">
        <v>63</v>
      </c>
      <c r="H80" s="35">
        <v>242948</v>
      </c>
      <c r="I80" s="36"/>
      <c r="J80" s="36"/>
      <c r="K80" s="47" t="s">
        <v>78</v>
      </c>
      <c r="L80" s="36" t="s">
        <v>95</v>
      </c>
    </row>
    <row r="81" spans="1:12" ht="22.5" customHeight="1">
      <c r="A81" s="33">
        <v>75</v>
      </c>
      <c r="B81" s="36" t="s">
        <v>139</v>
      </c>
      <c r="C81" s="36" t="s">
        <v>64</v>
      </c>
      <c r="D81" s="36"/>
      <c r="E81" s="36"/>
      <c r="F81" s="36" t="s">
        <v>63</v>
      </c>
      <c r="G81" s="36" t="s">
        <v>63</v>
      </c>
      <c r="H81" s="35">
        <v>242948</v>
      </c>
      <c r="I81" s="36"/>
      <c r="J81" s="36"/>
      <c r="K81" s="47" t="s">
        <v>78</v>
      </c>
      <c r="L81" s="36" t="s">
        <v>95</v>
      </c>
    </row>
    <row r="82" spans="1:12" ht="22.5" customHeight="1">
      <c r="A82" s="33">
        <v>76</v>
      </c>
      <c r="B82" s="36" t="s">
        <v>140</v>
      </c>
      <c r="C82" s="36" t="s">
        <v>64</v>
      </c>
      <c r="D82" s="36"/>
      <c r="E82" s="36"/>
      <c r="F82" s="36" t="s">
        <v>63</v>
      </c>
      <c r="G82" s="36" t="s">
        <v>63</v>
      </c>
      <c r="H82" s="35">
        <v>242948</v>
      </c>
      <c r="I82" s="36"/>
      <c r="J82" s="36"/>
      <c r="K82" s="47" t="s">
        <v>78</v>
      </c>
      <c r="L82" s="36" t="s">
        <v>95</v>
      </c>
    </row>
    <row r="83" spans="1:12" ht="22.5" customHeight="1">
      <c r="A83" s="33">
        <v>77</v>
      </c>
      <c r="B83" s="36" t="s">
        <v>141</v>
      </c>
      <c r="C83" s="36" t="s">
        <v>64</v>
      </c>
      <c r="D83" s="36"/>
      <c r="E83" s="36"/>
      <c r="F83" s="36" t="s">
        <v>63</v>
      </c>
      <c r="G83" s="36" t="s">
        <v>63</v>
      </c>
      <c r="H83" s="35">
        <v>242948</v>
      </c>
      <c r="I83" s="36"/>
      <c r="J83" s="36"/>
      <c r="K83" s="47" t="s">
        <v>78</v>
      </c>
      <c r="L83" s="36" t="s">
        <v>95</v>
      </c>
    </row>
    <row r="84" spans="1:12" ht="22.5" customHeight="1">
      <c r="A84" s="33">
        <v>78</v>
      </c>
      <c r="B84" s="36" t="s">
        <v>142</v>
      </c>
      <c r="C84" s="36" t="s">
        <v>64</v>
      </c>
      <c r="D84" s="36"/>
      <c r="E84" s="36"/>
      <c r="F84" s="36" t="s">
        <v>63</v>
      </c>
      <c r="G84" s="36" t="s">
        <v>63</v>
      </c>
      <c r="H84" s="35">
        <v>242948</v>
      </c>
      <c r="I84" s="36"/>
      <c r="J84" s="36"/>
      <c r="K84" s="47" t="s">
        <v>78</v>
      </c>
      <c r="L84" s="36" t="s">
        <v>95</v>
      </c>
    </row>
    <row r="85" spans="1:12" ht="22.5" customHeight="1">
      <c r="A85" s="33">
        <v>79</v>
      </c>
      <c r="B85" s="36" t="s">
        <v>144</v>
      </c>
      <c r="C85" s="36" t="s">
        <v>64</v>
      </c>
      <c r="D85" s="36"/>
      <c r="E85" s="36"/>
      <c r="F85" s="36" t="s">
        <v>63</v>
      </c>
      <c r="G85" s="36" t="s">
        <v>63</v>
      </c>
      <c r="H85" s="35">
        <v>242948</v>
      </c>
      <c r="I85" s="36"/>
      <c r="J85" s="36"/>
      <c r="K85" s="47" t="s">
        <v>78</v>
      </c>
      <c r="L85" s="36" t="s">
        <v>95</v>
      </c>
    </row>
    <row r="86" spans="1:12" ht="22.5" customHeight="1">
      <c r="A86" s="33">
        <v>80</v>
      </c>
      <c r="B86" s="36" t="s">
        <v>146</v>
      </c>
      <c r="C86" s="36" t="s">
        <v>64</v>
      </c>
      <c r="D86" s="36"/>
      <c r="E86" s="36"/>
      <c r="F86" s="36" t="s">
        <v>63</v>
      </c>
      <c r="G86" s="36" t="s">
        <v>63</v>
      </c>
      <c r="H86" s="35">
        <v>242948</v>
      </c>
      <c r="I86" s="36"/>
      <c r="J86" s="36"/>
      <c r="K86" s="47" t="s">
        <v>78</v>
      </c>
      <c r="L86" s="36" t="s">
        <v>95</v>
      </c>
    </row>
    <row r="87" spans="1:12" ht="22.5" customHeight="1">
      <c r="A87" s="33">
        <v>81</v>
      </c>
      <c r="B87" s="36" t="s">
        <v>152</v>
      </c>
      <c r="C87" s="36" t="s">
        <v>64</v>
      </c>
      <c r="D87" s="36"/>
      <c r="E87" s="36"/>
      <c r="F87" s="36" t="s">
        <v>63</v>
      </c>
      <c r="G87" s="36" t="s">
        <v>63</v>
      </c>
      <c r="H87" s="35">
        <v>242948</v>
      </c>
      <c r="I87" s="36"/>
      <c r="J87" s="36"/>
      <c r="K87" s="47" t="s">
        <v>78</v>
      </c>
      <c r="L87" s="36" t="s">
        <v>95</v>
      </c>
    </row>
    <row r="88" spans="1:12" ht="22.5" customHeight="1">
      <c r="A88" s="33">
        <v>82</v>
      </c>
      <c r="B88" s="36" t="s">
        <v>153</v>
      </c>
      <c r="C88" s="36" t="s">
        <v>64</v>
      </c>
      <c r="D88" s="36"/>
      <c r="E88" s="36"/>
      <c r="F88" s="36" t="s">
        <v>63</v>
      </c>
      <c r="G88" s="36" t="s">
        <v>63</v>
      </c>
      <c r="H88" s="35">
        <v>242948</v>
      </c>
      <c r="I88" s="36"/>
      <c r="J88" s="36"/>
      <c r="K88" s="47" t="s">
        <v>78</v>
      </c>
      <c r="L88" s="36" t="s">
        <v>95</v>
      </c>
    </row>
    <row r="89" spans="1:12" ht="22.5" customHeight="1">
      <c r="A89" s="33">
        <v>83</v>
      </c>
      <c r="B89" s="36" t="s">
        <v>155</v>
      </c>
      <c r="C89" s="36" t="s">
        <v>64</v>
      </c>
      <c r="D89" s="36"/>
      <c r="E89" s="36"/>
      <c r="F89" s="36" t="s">
        <v>63</v>
      </c>
      <c r="G89" s="36" t="s">
        <v>63</v>
      </c>
      <c r="H89" s="35">
        <v>242948</v>
      </c>
      <c r="I89" s="36"/>
      <c r="J89" s="36"/>
      <c r="K89" s="47" t="s">
        <v>78</v>
      </c>
      <c r="L89" s="36" t="s">
        <v>95</v>
      </c>
    </row>
    <row r="90" spans="1:12" ht="22.5" customHeight="1">
      <c r="A90" s="33">
        <v>84</v>
      </c>
      <c r="B90" s="36" t="s">
        <v>159</v>
      </c>
      <c r="C90" s="36" t="s">
        <v>64</v>
      </c>
      <c r="D90" s="36"/>
      <c r="E90" s="36"/>
      <c r="F90" s="36" t="s">
        <v>63</v>
      </c>
      <c r="G90" s="36" t="s">
        <v>63</v>
      </c>
      <c r="H90" s="35">
        <v>242948</v>
      </c>
      <c r="I90" s="36"/>
      <c r="J90" s="36"/>
      <c r="K90" s="47" t="s">
        <v>78</v>
      </c>
      <c r="L90" s="36" t="s">
        <v>95</v>
      </c>
    </row>
    <row r="91" spans="1:12" ht="22.5" customHeight="1">
      <c r="A91" s="33">
        <v>85</v>
      </c>
      <c r="B91" s="36" t="s">
        <v>160</v>
      </c>
      <c r="C91" s="36" t="s">
        <v>64</v>
      </c>
      <c r="D91" s="36"/>
      <c r="E91" s="36"/>
      <c r="F91" s="36" t="s">
        <v>63</v>
      </c>
      <c r="G91" s="36" t="s">
        <v>63</v>
      </c>
      <c r="H91" s="35">
        <v>242948</v>
      </c>
      <c r="I91" s="36"/>
      <c r="J91" s="36"/>
      <c r="K91" s="47" t="s">
        <v>78</v>
      </c>
      <c r="L91" s="36" t="s">
        <v>95</v>
      </c>
    </row>
    <row r="92" spans="1:12" ht="22.5" customHeight="1">
      <c r="A92" s="33">
        <v>86</v>
      </c>
      <c r="B92" s="36" t="s">
        <v>164</v>
      </c>
      <c r="C92" s="36" t="s">
        <v>64</v>
      </c>
      <c r="D92" s="36"/>
      <c r="E92" s="36"/>
      <c r="F92" s="36" t="s">
        <v>63</v>
      </c>
      <c r="G92" s="36" t="s">
        <v>63</v>
      </c>
      <c r="H92" s="35">
        <v>242948</v>
      </c>
      <c r="I92" s="36"/>
      <c r="J92" s="36"/>
      <c r="K92" s="47" t="s">
        <v>78</v>
      </c>
      <c r="L92" s="36" t="s">
        <v>95</v>
      </c>
    </row>
    <row r="93" spans="1:12" ht="22.5" customHeight="1">
      <c r="A93" s="33">
        <v>87</v>
      </c>
      <c r="B93" s="36" t="s">
        <v>168</v>
      </c>
      <c r="C93" s="36" t="s">
        <v>64</v>
      </c>
      <c r="D93" s="36"/>
      <c r="E93" s="36"/>
      <c r="F93" s="36" t="s">
        <v>63</v>
      </c>
      <c r="G93" s="36" t="s">
        <v>63</v>
      </c>
      <c r="H93" s="35">
        <v>242948</v>
      </c>
      <c r="I93" s="36"/>
      <c r="J93" s="36"/>
      <c r="K93" s="47" t="s">
        <v>78</v>
      </c>
      <c r="L93" s="36" t="s">
        <v>95</v>
      </c>
    </row>
    <row r="94" spans="1:12" ht="22.5" customHeight="1">
      <c r="A94" s="33">
        <v>88</v>
      </c>
      <c r="B94" s="36" t="s">
        <v>170</v>
      </c>
      <c r="C94" s="36" t="s">
        <v>64</v>
      </c>
      <c r="D94" s="36"/>
      <c r="E94" s="36"/>
      <c r="F94" s="36" t="s">
        <v>63</v>
      </c>
      <c r="G94" s="36" t="s">
        <v>63</v>
      </c>
      <c r="H94" s="35">
        <v>242948</v>
      </c>
      <c r="I94" s="36"/>
      <c r="J94" s="36"/>
      <c r="K94" s="47" t="s">
        <v>78</v>
      </c>
      <c r="L94" s="36" t="s">
        <v>95</v>
      </c>
    </row>
    <row r="95" spans="1:12" ht="22.5" customHeight="1">
      <c r="A95" s="33">
        <v>89</v>
      </c>
      <c r="B95" s="36" t="s">
        <v>171</v>
      </c>
      <c r="C95" s="36" t="s">
        <v>64</v>
      </c>
      <c r="D95" s="36"/>
      <c r="E95" s="36"/>
      <c r="F95" s="36" t="s">
        <v>63</v>
      </c>
      <c r="G95" s="36" t="s">
        <v>63</v>
      </c>
      <c r="H95" s="35">
        <v>242948</v>
      </c>
      <c r="I95" s="36"/>
      <c r="J95" s="36"/>
      <c r="K95" s="47" t="s">
        <v>78</v>
      </c>
      <c r="L95" s="36" t="s">
        <v>95</v>
      </c>
    </row>
    <row r="96" spans="1:12" ht="22.5" customHeight="1">
      <c r="A96" s="33">
        <v>90</v>
      </c>
      <c r="B96" s="36" t="s">
        <v>177</v>
      </c>
      <c r="C96" s="36" t="s">
        <v>64</v>
      </c>
      <c r="D96" s="36"/>
      <c r="E96" s="36"/>
      <c r="F96" s="36" t="s">
        <v>63</v>
      </c>
      <c r="G96" s="36" t="s">
        <v>63</v>
      </c>
      <c r="H96" s="35">
        <v>242948</v>
      </c>
      <c r="I96" s="36"/>
      <c r="J96" s="36"/>
      <c r="K96" s="47" t="s">
        <v>78</v>
      </c>
      <c r="L96" s="36" t="s">
        <v>95</v>
      </c>
    </row>
    <row r="97" spans="1:12" ht="22.5" customHeight="1">
      <c r="A97" s="33">
        <v>91</v>
      </c>
      <c r="B97" s="36" t="s">
        <v>178</v>
      </c>
      <c r="C97" s="36" t="s">
        <v>64</v>
      </c>
      <c r="D97" s="36"/>
      <c r="E97" s="36"/>
      <c r="F97" s="36" t="s">
        <v>63</v>
      </c>
      <c r="G97" s="36" t="s">
        <v>63</v>
      </c>
      <c r="H97" s="35">
        <v>242948</v>
      </c>
      <c r="I97" s="36"/>
      <c r="J97" s="36"/>
      <c r="K97" s="47" t="s">
        <v>78</v>
      </c>
      <c r="L97" s="36" t="s">
        <v>95</v>
      </c>
    </row>
    <row r="98" spans="1:12" ht="22.5" customHeight="1">
      <c r="A98" s="33">
        <v>92</v>
      </c>
      <c r="B98" s="36" t="s">
        <v>179</v>
      </c>
      <c r="C98" s="36" t="s">
        <v>64</v>
      </c>
      <c r="D98" s="36"/>
      <c r="E98" s="36"/>
      <c r="F98" s="36" t="s">
        <v>63</v>
      </c>
      <c r="G98" s="36" t="s">
        <v>63</v>
      </c>
      <c r="H98" s="35">
        <v>242948</v>
      </c>
      <c r="I98" s="36"/>
      <c r="J98" s="36"/>
      <c r="K98" s="47" t="s">
        <v>78</v>
      </c>
      <c r="L98" s="36" t="s">
        <v>95</v>
      </c>
    </row>
    <row r="99" spans="1:12" ht="22.5" customHeight="1">
      <c r="A99" s="33">
        <v>93</v>
      </c>
      <c r="B99" s="36" t="s">
        <v>180</v>
      </c>
      <c r="C99" s="36" t="s">
        <v>64</v>
      </c>
      <c r="D99" s="36"/>
      <c r="E99" s="36"/>
      <c r="F99" s="36" t="s">
        <v>63</v>
      </c>
      <c r="G99" s="36" t="s">
        <v>63</v>
      </c>
      <c r="H99" s="35">
        <v>242948</v>
      </c>
      <c r="I99" s="36"/>
      <c r="J99" s="36"/>
      <c r="K99" s="47" t="s">
        <v>78</v>
      </c>
      <c r="L99" s="36" t="s">
        <v>95</v>
      </c>
    </row>
    <row r="100" spans="1:12" ht="22.5" customHeight="1">
      <c r="A100" s="33">
        <v>94</v>
      </c>
      <c r="B100" s="36" t="s">
        <v>181</v>
      </c>
      <c r="C100" s="36" t="s">
        <v>64</v>
      </c>
      <c r="D100" s="36"/>
      <c r="E100" s="36"/>
      <c r="F100" s="36" t="s">
        <v>63</v>
      </c>
      <c r="G100" s="36" t="s">
        <v>63</v>
      </c>
      <c r="H100" s="35">
        <v>242948</v>
      </c>
      <c r="I100" s="36"/>
      <c r="J100" s="36"/>
      <c r="K100" s="47" t="s">
        <v>78</v>
      </c>
      <c r="L100" s="36" t="s">
        <v>95</v>
      </c>
    </row>
    <row r="101" spans="1:12" ht="22.5" customHeight="1">
      <c r="A101" s="33">
        <v>95</v>
      </c>
      <c r="B101" s="34" t="s">
        <v>219</v>
      </c>
      <c r="C101" s="34" t="s">
        <v>220</v>
      </c>
      <c r="D101" s="48"/>
      <c r="E101" s="48"/>
      <c r="F101" s="54" t="s">
        <v>63</v>
      </c>
      <c r="G101" s="54" t="s">
        <v>63</v>
      </c>
      <c r="H101" s="35">
        <v>242583</v>
      </c>
      <c r="I101" s="55"/>
      <c r="J101" s="47" t="s">
        <v>78</v>
      </c>
      <c r="K101" s="46"/>
      <c r="L101" s="34" t="s">
        <v>221</v>
      </c>
    </row>
    <row r="102" spans="1:12" ht="22.5" customHeight="1">
      <c r="A102" s="33">
        <v>96</v>
      </c>
      <c r="B102" s="36" t="s">
        <v>182</v>
      </c>
      <c r="C102" s="36" t="s">
        <v>183</v>
      </c>
      <c r="D102" s="36"/>
      <c r="E102" s="36"/>
      <c r="F102" s="36" t="s">
        <v>184</v>
      </c>
      <c r="G102" s="36" t="s">
        <v>184</v>
      </c>
      <c r="H102" s="35">
        <v>242948</v>
      </c>
      <c r="I102" s="36"/>
      <c r="J102" s="36"/>
      <c r="K102" s="47" t="s">
        <v>78</v>
      </c>
      <c r="L102" s="38" t="s">
        <v>95</v>
      </c>
    </row>
    <row r="103" spans="1:12" ht="22.5" customHeight="1">
      <c r="A103" s="33">
        <v>97</v>
      </c>
      <c r="B103" s="36" t="s">
        <v>185</v>
      </c>
      <c r="C103" s="36" t="s">
        <v>186</v>
      </c>
      <c r="D103" s="36"/>
      <c r="E103" s="36"/>
      <c r="F103" s="36" t="s">
        <v>184</v>
      </c>
      <c r="G103" s="36" t="s">
        <v>184</v>
      </c>
      <c r="H103" s="35">
        <v>242948</v>
      </c>
      <c r="I103" s="36"/>
      <c r="J103" s="36"/>
      <c r="K103" s="47" t="s">
        <v>78</v>
      </c>
      <c r="L103" s="38" t="s">
        <v>95</v>
      </c>
    </row>
    <row r="104" spans="1:12" ht="22.5" customHeight="1">
      <c r="A104" s="33">
        <v>98</v>
      </c>
      <c r="B104" s="36" t="s">
        <v>187</v>
      </c>
      <c r="C104" s="36" t="s">
        <v>188</v>
      </c>
      <c r="D104" s="48"/>
      <c r="E104" s="48"/>
      <c r="F104" s="34" t="s">
        <v>63</v>
      </c>
      <c r="G104" s="34" t="s">
        <v>63</v>
      </c>
      <c r="H104" s="35">
        <v>242948</v>
      </c>
      <c r="I104" s="36"/>
      <c r="J104" s="36"/>
      <c r="K104" s="47" t="s">
        <v>78</v>
      </c>
      <c r="L104" s="36" t="s">
        <v>189</v>
      </c>
    </row>
    <row r="105" spans="1:12" ht="22.5" customHeight="1">
      <c r="A105" s="33">
        <v>99</v>
      </c>
      <c r="B105" s="36" t="s">
        <v>191</v>
      </c>
      <c r="C105" s="67" t="s">
        <v>66</v>
      </c>
      <c r="D105" s="48"/>
      <c r="E105" s="48"/>
      <c r="F105" s="34" t="s">
        <v>63</v>
      </c>
      <c r="G105" s="34" t="s">
        <v>63</v>
      </c>
      <c r="H105" s="35">
        <v>242948</v>
      </c>
      <c r="I105" s="36"/>
      <c r="J105" s="36"/>
      <c r="K105" s="47" t="s">
        <v>78</v>
      </c>
      <c r="L105" s="38" t="s">
        <v>67</v>
      </c>
    </row>
    <row r="106" spans="1:12" ht="22.5" customHeight="1">
      <c r="A106" s="33">
        <v>100</v>
      </c>
      <c r="B106" s="36" t="s">
        <v>192</v>
      </c>
      <c r="C106" s="67" t="s">
        <v>66</v>
      </c>
      <c r="D106" s="48"/>
      <c r="E106" s="48"/>
      <c r="F106" s="34" t="s">
        <v>63</v>
      </c>
      <c r="G106" s="34" t="s">
        <v>63</v>
      </c>
      <c r="H106" s="35">
        <v>242948</v>
      </c>
      <c r="I106" s="36"/>
      <c r="J106" s="36"/>
      <c r="K106" s="47" t="s">
        <v>78</v>
      </c>
      <c r="L106" s="38" t="s">
        <v>67</v>
      </c>
    </row>
    <row r="107" spans="1:12" ht="22.5" customHeight="1">
      <c r="A107" s="33">
        <v>101</v>
      </c>
      <c r="B107" s="36" t="s">
        <v>193</v>
      </c>
      <c r="C107" s="67" t="s">
        <v>66</v>
      </c>
      <c r="D107" s="48"/>
      <c r="E107" s="48"/>
      <c r="F107" s="34" t="s">
        <v>63</v>
      </c>
      <c r="G107" s="34" t="s">
        <v>63</v>
      </c>
      <c r="H107" s="35">
        <v>242948</v>
      </c>
      <c r="I107" s="36"/>
      <c r="J107" s="36"/>
      <c r="K107" s="47" t="s">
        <v>78</v>
      </c>
      <c r="L107" s="38" t="s">
        <v>67</v>
      </c>
    </row>
    <row r="108" spans="1:12" ht="22.5" customHeight="1">
      <c r="A108" s="33">
        <v>102</v>
      </c>
      <c r="B108" s="36" t="s">
        <v>194</v>
      </c>
      <c r="C108" s="67" t="s">
        <v>66</v>
      </c>
      <c r="D108" s="48"/>
      <c r="E108" s="48"/>
      <c r="F108" s="34" t="s">
        <v>63</v>
      </c>
      <c r="G108" s="34" t="s">
        <v>63</v>
      </c>
      <c r="H108" s="35">
        <v>242948</v>
      </c>
      <c r="I108" s="36"/>
      <c r="J108" s="36"/>
      <c r="K108" s="47" t="s">
        <v>78</v>
      </c>
      <c r="L108" s="38" t="s">
        <v>67</v>
      </c>
    </row>
    <row r="109" spans="1:12" ht="22.5" customHeight="1">
      <c r="A109" s="33">
        <v>103</v>
      </c>
      <c r="B109" s="36" t="s">
        <v>195</v>
      </c>
      <c r="C109" s="67" t="s">
        <v>66</v>
      </c>
      <c r="D109" s="48"/>
      <c r="E109" s="48"/>
      <c r="F109" s="34" t="s">
        <v>63</v>
      </c>
      <c r="G109" s="34" t="s">
        <v>63</v>
      </c>
      <c r="H109" s="35">
        <v>242948</v>
      </c>
      <c r="I109" s="36"/>
      <c r="J109" s="36"/>
      <c r="K109" s="47" t="s">
        <v>78</v>
      </c>
      <c r="L109" s="38" t="s">
        <v>67</v>
      </c>
    </row>
    <row r="110" spans="1:12" ht="22.5" customHeight="1">
      <c r="A110" s="33">
        <v>104</v>
      </c>
      <c r="B110" s="36" t="s">
        <v>200</v>
      </c>
      <c r="C110" s="67" t="s">
        <v>66</v>
      </c>
      <c r="D110" s="48"/>
      <c r="E110" s="48"/>
      <c r="F110" s="34" t="s">
        <v>63</v>
      </c>
      <c r="G110" s="34" t="s">
        <v>63</v>
      </c>
      <c r="H110" s="35">
        <v>242948</v>
      </c>
      <c r="I110" s="36"/>
      <c r="J110" s="36"/>
      <c r="K110" s="47" t="s">
        <v>78</v>
      </c>
      <c r="L110" s="38" t="s">
        <v>67</v>
      </c>
    </row>
    <row r="111" spans="1:12" ht="22.5" customHeight="1">
      <c r="A111" s="33">
        <v>105</v>
      </c>
      <c r="B111" s="36" t="s">
        <v>201</v>
      </c>
      <c r="C111" s="67" t="s">
        <v>66</v>
      </c>
      <c r="D111" s="48"/>
      <c r="E111" s="48"/>
      <c r="F111" s="34" t="s">
        <v>63</v>
      </c>
      <c r="G111" s="34" t="s">
        <v>63</v>
      </c>
      <c r="H111" s="35">
        <v>242948</v>
      </c>
      <c r="I111" s="36"/>
      <c r="J111" s="36"/>
      <c r="K111" s="47" t="s">
        <v>78</v>
      </c>
      <c r="L111" s="38" t="s">
        <v>67</v>
      </c>
    </row>
    <row r="112" spans="1:12" ht="22.5" customHeight="1">
      <c r="A112" s="33">
        <v>106</v>
      </c>
      <c r="B112" s="36" t="s">
        <v>196</v>
      </c>
      <c r="C112" s="67" t="s">
        <v>66</v>
      </c>
      <c r="D112" s="48"/>
      <c r="E112" s="48"/>
      <c r="F112" s="34" t="s">
        <v>63</v>
      </c>
      <c r="G112" s="34" t="s">
        <v>63</v>
      </c>
      <c r="H112" s="35">
        <v>242948</v>
      </c>
      <c r="I112" s="36"/>
      <c r="J112" s="36"/>
      <c r="K112" s="47" t="s">
        <v>78</v>
      </c>
      <c r="L112" s="38" t="s">
        <v>79</v>
      </c>
    </row>
    <row r="113" spans="1:12" ht="22.5" customHeight="1">
      <c r="A113" s="33">
        <v>107</v>
      </c>
      <c r="B113" s="36" t="s">
        <v>197</v>
      </c>
      <c r="C113" s="67" t="s">
        <v>66</v>
      </c>
      <c r="D113" s="48"/>
      <c r="E113" s="48"/>
      <c r="F113" s="34" t="s">
        <v>63</v>
      </c>
      <c r="G113" s="34" t="s">
        <v>63</v>
      </c>
      <c r="H113" s="35">
        <v>242948</v>
      </c>
      <c r="I113" s="36"/>
      <c r="J113" s="36"/>
      <c r="K113" s="47" t="s">
        <v>78</v>
      </c>
      <c r="L113" s="38" t="s">
        <v>79</v>
      </c>
    </row>
    <row r="114" spans="1:12" ht="22.5" customHeight="1">
      <c r="A114" s="33">
        <v>108</v>
      </c>
      <c r="B114" s="36" t="s">
        <v>198</v>
      </c>
      <c r="C114" s="67" t="s">
        <v>66</v>
      </c>
      <c r="D114" s="48"/>
      <c r="E114" s="48"/>
      <c r="F114" s="34" t="s">
        <v>63</v>
      </c>
      <c r="G114" s="34" t="s">
        <v>63</v>
      </c>
      <c r="H114" s="35">
        <v>242948</v>
      </c>
      <c r="I114" s="36"/>
      <c r="J114" s="36"/>
      <c r="K114" s="47" t="s">
        <v>78</v>
      </c>
      <c r="L114" s="38" t="s">
        <v>79</v>
      </c>
    </row>
    <row r="115" spans="1:12" ht="22.5" customHeight="1">
      <c r="A115" s="33">
        <v>109</v>
      </c>
      <c r="B115" s="36" t="s">
        <v>199</v>
      </c>
      <c r="C115" s="67" t="s">
        <v>66</v>
      </c>
      <c r="D115" s="48"/>
      <c r="E115" s="48"/>
      <c r="F115" s="34" t="s">
        <v>63</v>
      </c>
      <c r="G115" s="34" t="s">
        <v>63</v>
      </c>
      <c r="H115" s="35">
        <v>242948</v>
      </c>
      <c r="I115" s="36"/>
      <c r="J115" s="36"/>
      <c r="K115" s="47" t="s">
        <v>78</v>
      </c>
      <c r="L115" s="38" t="s">
        <v>79</v>
      </c>
    </row>
    <row r="116" spans="1:13" ht="22.5" customHeight="1">
      <c r="A116" s="33">
        <v>110</v>
      </c>
      <c r="B116" s="36" t="s">
        <v>202</v>
      </c>
      <c r="C116" s="36" t="s">
        <v>68</v>
      </c>
      <c r="D116" s="48"/>
      <c r="E116" s="48"/>
      <c r="F116" s="34" t="s">
        <v>63</v>
      </c>
      <c r="G116" s="34" t="s">
        <v>63</v>
      </c>
      <c r="H116" s="35">
        <v>242948</v>
      </c>
      <c r="I116" s="36"/>
      <c r="J116" s="36"/>
      <c r="K116" s="47" t="s">
        <v>78</v>
      </c>
      <c r="L116" s="38" t="s">
        <v>67</v>
      </c>
      <c r="M116" s="30" t="s">
        <v>255</v>
      </c>
    </row>
    <row r="117" spans="1:12" ht="22.5" customHeight="1">
      <c r="A117" s="33">
        <v>111</v>
      </c>
      <c r="B117" s="36" t="s">
        <v>203</v>
      </c>
      <c r="C117" s="36" t="s">
        <v>68</v>
      </c>
      <c r="D117" s="48"/>
      <c r="E117" s="48"/>
      <c r="F117" s="34" t="s">
        <v>63</v>
      </c>
      <c r="G117" s="34" t="s">
        <v>63</v>
      </c>
      <c r="H117" s="35">
        <v>242948</v>
      </c>
      <c r="I117" s="36"/>
      <c r="J117" s="36"/>
      <c r="K117" s="47" t="s">
        <v>78</v>
      </c>
      <c r="L117" s="38" t="s">
        <v>67</v>
      </c>
    </row>
    <row r="118" spans="1:12" ht="22.5" customHeight="1">
      <c r="A118" s="33">
        <v>112</v>
      </c>
      <c r="B118" s="36" t="s">
        <v>204</v>
      </c>
      <c r="C118" s="36" t="s">
        <v>68</v>
      </c>
      <c r="D118" s="48"/>
      <c r="E118" s="48"/>
      <c r="F118" s="34" t="s">
        <v>63</v>
      </c>
      <c r="G118" s="34" t="s">
        <v>63</v>
      </c>
      <c r="H118" s="35">
        <v>242948</v>
      </c>
      <c r="I118" s="36"/>
      <c r="J118" s="36"/>
      <c r="K118" s="47" t="s">
        <v>78</v>
      </c>
      <c r="L118" s="38" t="s">
        <v>67</v>
      </c>
    </row>
    <row r="119" spans="1:12" ht="22.5" customHeight="1">
      <c r="A119" s="33">
        <v>113</v>
      </c>
      <c r="B119" s="36" t="s">
        <v>205</v>
      </c>
      <c r="C119" s="36" t="s">
        <v>68</v>
      </c>
      <c r="D119" s="48"/>
      <c r="E119" s="48"/>
      <c r="F119" s="34" t="s">
        <v>63</v>
      </c>
      <c r="G119" s="34" t="s">
        <v>63</v>
      </c>
      <c r="H119" s="35">
        <v>242948</v>
      </c>
      <c r="I119" s="36"/>
      <c r="J119" s="36"/>
      <c r="K119" s="47" t="s">
        <v>78</v>
      </c>
      <c r="L119" s="38" t="s">
        <v>67</v>
      </c>
    </row>
    <row r="120" spans="1:12" ht="22.5" customHeight="1">
      <c r="A120" s="33">
        <v>114</v>
      </c>
      <c r="B120" s="36" t="s">
        <v>206</v>
      </c>
      <c r="C120" s="36" t="s">
        <v>68</v>
      </c>
      <c r="D120" s="48"/>
      <c r="E120" s="48"/>
      <c r="F120" s="34" t="s">
        <v>63</v>
      </c>
      <c r="G120" s="34" t="s">
        <v>63</v>
      </c>
      <c r="H120" s="35">
        <v>242948</v>
      </c>
      <c r="I120" s="36"/>
      <c r="J120" s="36"/>
      <c r="K120" s="47" t="s">
        <v>78</v>
      </c>
      <c r="L120" s="38" t="s">
        <v>67</v>
      </c>
    </row>
    <row r="121" spans="1:12" ht="22.5" customHeight="1">
      <c r="A121" s="33">
        <v>115</v>
      </c>
      <c r="B121" s="36" t="s">
        <v>207</v>
      </c>
      <c r="C121" s="36" t="s">
        <v>80</v>
      </c>
      <c r="D121" s="48"/>
      <c r="E121" s="48"/>
      <c r="F121" s="34" t="s">
        <v>63</v>
      </c>
      <c r="G121" s="34" t="s">
        <v>63</v>
      </c>
      <c r="H121" s="35">
        <v>242948</v>
      </c>
      <c r="I121" s="36"/>
      <c r="J121" s="36"/>
      <c r="K121" s="47" t="s">
        <v>78</v>
      </c>
      <c r="L121" s="38" t="s">
        <v>81</v>
      </c>
    </row>
    <row r="122" spans="1:12" ht="22.5" customHeight="1">
      <c r="A122" s="33">
        <v>116</v>
      </c>
      <c r="B122" s="36" t="s">
        <v>208</v>
      </c>
      <c r="C122" s="36" t="s">
        <v>80</v>
      </c>
      <c r="D122" s="48"/>
      <c r="E122" s="48"/>
      <c r="F122" s="34" t="s">
        <v>63</v>
      </c>
      <c r="G122" s="34" t="s">
        <v>63</v>
      </c>
      <c r="H122" s="35">
        <v>242948</v>
      </c>
      <c r="I122" s="36"/>
      <c r="J122" s="36"/>
      <c r="K122" s="47" t="s">
        <v>78</v>
      </c>
      <c r="L122" s="38" t="s">
        <v>81</v>
      </c>
    </row>
    <row r="123" spans="1:12" ht="22.5" customHeight="1">
      <c r="A123" s="33">
        <v>117</v>
      </c>
      <c r="B123" s="36" t="s">
        <v>209</v>
      </c>
      <c r="C123" s="36" t="s">
        <v>80</v>
      </c>
      <c r="D123" s="48"/>
      <c r="E123" s="48"/>
      <c r="F123" s="34" t="s">
        <v>63</v>
      </c>
      <c r="G123" s="34" t="s">
        <v>63</v>
      </c>
      <c r="H123" s="35">
        <v>242948</v>
      </c>
      <c r="I123" s="36"/>
      <c r="J123" s="36"/>
      <c r="K123" s="47" t="s">
        <v>78</v>
      </c>
      <c r="L123" s="38" t="s">
        <v>81</v>
      </c>
    </row>
    <row r="124" spans="1:12" ht="22.5" customHeight="1">
      <c r="A124" s="33">
        <v>118</v>
      </c>
      <c r="B124" s="36" t="s">
        <v>210</v>
      </c>
      <c r="C124" s="36" t="s">
        <v>80</v>
      </c>
      <c r="D124" s="48"/>
      <c r="E124" s="48"/>
      <c r="F124" s="34" t="s">
        <v>63</v>
      </c>
      <c r="G124" s="34" t="s">
        <v>63</v>
      </c>
      <c r="H124" s="35">
        <v>242948</v>
      </c>
      <c r="I124" s="36"/>
      <c r="J124" s="36"/>
      <c r="K124" s="47" t="s">
        <v>78</v>
      </c>
      <c r="L124" s="38" t="s">
        <v>81</v>
      </c>
    </row>
    <row r="125" spans="1:12" ht="22.5" customHeight="1">
      <c r="A125" s="33">
        <v>119</v>
      </c>
      <c r="B125" s="36" t="s">
        <v>211</v>
      </c>
      <c r="C125" s="36" t="s">
        <v>80</v>
      </c>
      <c r="D125" s="48"/>
      <c r="E125" s="48"/>
      <c r="F125" s="34" t="s">
        <v>63</v>
      </c>
      <c r="G125" s="34" t="s">
        <v>63</v>
      </c>
      <c r="H125" s="35">
        <v>242948</v>
      </c>
      <c r="I125" s="36"/>
      <c r="J125" s="36"/>
      <c r="K125" s="47" t="s">
        <v>78</v>
      </c>
      <c r="L125" s="38" t="s">
        <v>81</v>
      </c>
    </row>
    <row r="126" spans="1:12" ht="22.5" customHeight="1">
      <c r="A126" s="33">
        <v>120</v>
      </c>
      <c r="B126" s="36" t="s">
        <v>213</v>
      </c>
      <c r="C126" s="36" t="s">
        <v>80</v>
      </c>
      <c r="D126" s="48"/>
      <c r="E126" s="48"/>
      <c r="F126" s="34" t="s">
        <v>63</v>
      </c>
      <c r="G126" s="34" t="s">
        <v>63</v>
      </c>
      <c r="H126" s="35">
        <v>242948</v>
      </c>
      <c r="I126" s="36"/>
      <c r="J126" s="36"/>
      <c r="K126" s="47" t="s">
        <v>78</v>
      </c>
      <c r="L126" s="38" t="s">
        <v>81</v>
      </c>
    </row>
    <row r="127" spans="1:12" ht="22.5" customHeight="1">
      <c r="A127" s="33">
        <v>121</v>
      </c>
      <c r="B127" s="36" t="s">
        <v>214</v>
      </c>
      <c r="C127" s="36" t="s">
        <v>80</v>
      </c>
      <c r="D127" s="48"/>
      <c r="E127" s="48"/>
      <c r="F127" s="34" t="s">
        <v>63</v>
      </c>
      <c r="G127" s="34" t="s">
        <v>63</v>
      </c>
      <c r="H127" s="35">
        <v>242948</v>
      </c>
      <c r="I127" s="36"/>
      <c r="J127" s="36"/>
      <c r="K127" s="47" t="s">
        <v>78</v>
      </c>
      <c r="L127" s="38" t="s">
        <v>81</v>
      </c>
    </row>
    <row r="128" spans="1:12" ht="22.5" customHeight="1">
      <c r="A128" s="33">
        <v>122</v>
      </c>
      <c r="B128" s="36" t="s">
        <v>215</v>
      </c>
      <c r="C128" s="36" t="s">
        <v>80</v>
      </c>
      <c r="D128" s="48"/>
      <c r="E128" s="48"/>
      <c r="F128" s="34" t="s">
        <v>63</v>
      </c>
      <c r="G128" s="34" t="s">
        <v>63</v>
      </c>
      <c r="H128" s="35">
        <v>242948</v>
      </c>
      <c r="I128" s="36"/>
      <c r="J128" s="36"/>
      <c r="K128" s="47" t="s">
        <v>78</v>
      </c>
      <c r="L128" s="38" t="s">
        <v>81</v>
      </c>
    </row>
    <row r="129" spans="1:12" ht="22.5" customHeight="1">
      <c r="A129" s="33">
        <v>123</v>
      </c>
      <c r="B129" s="36" t="s">
        <v>216</v>
      </c>
      <c r="C129" s="36" t="s">
        <v>80</v>
      </c>
      <c r="D129" s="48"/>
      <c r="E129" s="48"/>
      <c r="F129" s="34" t="s">
        <v>63</v>
      </c>
      <c r="G129" s="34" t="s">
        <v>63</v>
      </c>
      <c r="H129" s="35">
        <v>242948</v>
      </c>
      <c r="I129" s="36"/>
      <c r="J129" s="36"/>
      <c r="K129" s="47" t="s">
        <v>78</v>
      </c>
      <c r="L129" s="38" t="s">
        <v>81</v>
      </c>
    </row>
    <row r="130" spans="1:40" s="87" customFormat="1" ht="40.5">
      <c r="A130" s="81">
        <v>124</v>
      </c>
      <c r="B130" s="82" t="s">
        <v>217</v>
      </c>
      <c r="C130" s="49" t="s">
        <v>69</v>
      </c>
      <c r="D130" s="82"/>
      <c r="E130" s="82"/>
      <c r="F130" s="83" t="s">
        <v>63</v>
      </c>
      <c r="G130" s="83" t="s">
        <v>63</v>
      </c>
      <c r="H130" s="84">
        <v>242979</v>
      </c>
      <c r="I130" s="85"/>
      <c r="J130" s="85"/>
      <c r="K130" s="81" t="s">
        <v>78</v>
      </c>
      <c r="L130" s="82" t="s">
        <v>218</v>
      </c>
      <c r="M130" s="86" t="s">
        <v>254</v>
      </c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</row>
    <row r="131" spans="1:40" s="50" customFormat="1" ht="22.5" customHeight="1">
      <c r="A131" s="33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9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spans="2:12" ht="20.25">
      <c r="B132" s="61" t="s">
        <v>190</v>
      </c>
      <c r="C132" s="61" t="s">
        <v>188</v>
      </c>
      <c r="D132" s="64"/>
      <c r="E132" s="64"/>
      <c r="F132" s="58" t="s">
        <v>63</v>
      </c>
      <c r="G132" s="58" t="s">
        <v>224</v>
      </c>
      <c r="H132" s="59">
        <v>242948</v>
      </c>
      <c r="I132" s="61"/>
      <c r="J132" s="61"/>
      <c r="K132" s="65" t="s">
        <v>78</v>
      </c>
      <c r="L132" s="61" t="s">
        <v>225</v>
      </c>
    </row>
    <row r="133" spans="1:40" s="63" customFormat="1" ht="22.5" customHeight="1">
      <c r="A133" s="60"/>
      <c r="B133" s="61" t="s">
        <v>212</v>
      </c>
      <c r="C133" s="61" t="s">
        <v>227</v>
      </c>
      <c r="D133" s="64"/>
      <c r="E133" s="64"/>
      <c r="F133" s="58" t="s">
        <v>63</v>
      </c>
      <c r="G133" s="58" t="s">
        <v>63</v>
      </c>
      <c r="H133" s="59">
        <v>242948</v>
      </c>
      <c r="I133" s="61"/>
      <c r="J133" s="61"/>
      <c r="K133" s="65" t="s">
        <v>78</v>
      </c>
      <c r="L133" s="66" t="s">
        <v>228</v>
      </c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</row>
    <row r="134" spans="1:40" s="63" customFormat="1" ht="22.5" customHeight="1">
      <c r="A134" s="60"/>
      <c r="B134" s="61" t="s">
        <v>89</v>
      </c>
      <c r="C134" s="61" t="s">
        <v>230</v>
      </c>
      <c r="D134" s="61"/>
      <c r="E134" s="61"/>
      <c r="F134" s="61" t="s">
        <v>63</v>
      </c>
      <c r="G134" s="61" t="s">
        <v>63</v>
      </c>
      <c r="H134" s="59">
        <v>242948</v>
      </c>
      <c r="I134" s="61"/>
      <c r="J134" s="61"/>
      <c r="K134" s="65" t="s">
        <v>78</v>
      </c>
      <c r="L134" s="61" t="s">
        <v>229</v>
      </c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</row>
    <row r="135" spans="1:40" s="63" customFormat="1" ht="22.5" customHeight="1">
      <c r="A135" s="60"/>
      <c r="B135" s="36" t="s">
        <v>238</v>
      </c>
      <c r="C135" s="36" t="s">
        <v>239</v>
      </c>
      <c r="D135" s="36"/>
      <c r="E135" s="36"/>
      <c r="F135" s="36"/>
      <c r="G135" s="61" t="s">
        <v>63</v>
      </c>
      <c r="H135" s="36" t="s">
        <v>243</v>
      </c>
      <c r="I135" s="36"/>
      <c r="J135" s="36"/>
      <c r="K135" s="36"/>
      <c r="L135" s="67" t="s">
        <v>95</v>
      </c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</row>
    <row r="136" spans="1:12" ht="22.5" customHeight="1">
      <c r="A136" s="36"/>
      <c r="B136" s="36" t="s">
        <v>129</v>
      </c>
      <c r="C136" s="36" t="s">
        <v>242</v>
      </c>
      <c r="D136" s="36"/>
      <c r="E136" s="36"/>
      <c r="F136" s="36" t="s">
        <v>63</v>
      </c>
      <c r="G136" s="36" t="s">
        <v>63</v>
      </c>
      <c r="H136" s="35">
        <v>242948</v>
      </c>
      <c r="I136" s="36"/>
      <c r="J136" s="36"/>
      <c r="K136" s="47" t="s">
        <v>78</v>
      </c>
      <c r="L136" s="36" t="s">
        <v>95</v>
      </c>
    </row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spans="1:12" ht="22.5" customHeight="1">
      <c r="A206" s="33"/>
      <c r="B206" s="36"/>
      <c r="C206" s="36"/>
      <c r="D206" s="48"/>
      <c r="E206" s="48"/>
      <c r="F206" s="34"/>
      <c r="G206" s="34"/>
      <c r="H206" s="35"/>
      <c r="I206" s="36"/>
      <c r="J206" s="36"/>
      <c r="K206" s="47"/>
      <c r="L206" s="36"/>
    </row>
    <row r="207" spans="1:12" ht="22.5" customHeight="1">
      <c r="A207" s="32" t="s">
        <v>70</v>
      </c>
      <c r="I207" s="52"/>
      <c r="J207" s="53"/>
      <c r="K207" s="53"/>
      <c r="L207" s="45"/>
    </row>
    <row r="208" spans="2:12" ht="22.5" customHeight="1">
      <c r="B208" s="125" t="s">
        <v>71</v>
      </c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ht="22.5" customHeight="1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</sheetData>
  <sheetProtection/>
  <mergeCells count="14">
    <mergeCell ref="F4:F5"/>
    <mergeCell ref="G4:G5"/>
    <mergeCell ref="H4:H5"/>
    <mergeCell ref="I4:K4"/>
    <mergeCell ref="L4:L5"/>
    <mergeCell ref="B208:L208"/>
    <mergeCell ref="B209:L209"/>
    <mergeCell ref="A1:L1"/>
    <mergeCell ref="A2:L2"/>
    <mergeCell ref="A3:L3"/>
    <mergeCell ref="A4:A5"/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RCcomputer</dc:creator>
  <cp:keywords/>
  <dc:description/>
  <cp:lastModifiedBy>SSJ-HR</cp:lastModifiedBy>
  <cp:lastPrinted>2022-03-29T02:14:21Z</cp:lastPrinted>
  <dcterms:created xsi:type="dcterms:W3CDTF">2012-02-24T02:40:47Z</dcterms:created>
  <dcterms:modified xsi:type="dcterms:W3CDTF">2022-03-29T02:14:29Z</dcterms:modified>
  <cp:category/>
  <cp:version/>
  <cp:contentType/>
  <cp:contentStatus/>
</cp:coreProperties>
</file>